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520" windowHeight="11003" tabRatio="766" activeTab="0"/>
  </bookViews>
  <sheets>
    <sheet name="Turnier" sheetId="1" r:id="rId1"/>
  </sheets>
  <definedNames>
    <definedName name="_xlnm.Print_Area" localSheetId="0">'Turnier'!$A$1:$BD$98</definedName>
  </definedNames>
  <calcPr fullCalcOnLoad="1"/>
</workbook>
</file>

<file path=xl/sharedStrings.xml><?xml version="1.0" encoding="utf-8"?>
<sst xmlns="http://schemas.openxmlformats.org/spreadsheetml/2006/main" count="178" uniqueCount="67">
  <si>
    <t>Am</t>
  </si>
  <si>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</si>
  <si>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</si>
  <si>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</si>
  <si>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</si>
  <si>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</si>
  <si>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</si>
  <si>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</si>
  <si>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</si>
  <si>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</si>
  <si>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</si>
  <si>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</si>
  <si>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</si>
  <si>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</si>
  <si>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</si>
  <si>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</si>
  <si>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</si>
  <si>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</si>
  <si>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</si>
  <si>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</si>
  <si>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</si>
  <si>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</si>
  <si>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</si>
  <si>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</si>
  <si>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</si>
  <si>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</si>
  <si>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</si>
  <si>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</si>
  <si>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</si>
  <si>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</si>
  <si>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</si>
  <si>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</si>
  <si>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</si>
  <si>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</si>
  <si>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</si>
  <si>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</si>
  <si>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Endspiel</t>
  </si>
  <si>
    <t>Sp.</t>
  </si>
  <si>
    <t>x</t>
  </si>
  <si>
    <t>Platz</t>
  </si>
  <si>
    <t>1. Halbfinale</t>
  </si>
  <si>
    <t>2. Halbfinale</t>
  </si>
  <si>
    <t>Spiel um Platz 7</t>
  </si>
  <si>
    <t>Spiel um Platz 5</t>
  </si>
  <si>
    <t>Spiel um Platz 3</t>
  </si>
  <si>
    <t>Verlierer Spiel 14</t>
  </si>
  <si>
    <t>Sieger Spiel 14</t>
  </si>
  <si>
    <t>Verlierer Spiel 15</t>
  </si>
  <si>
    <t>Sieger Spiel 15</t>
  </si>
  <si>
    <t>Gruppe</t>
  </si>
  <si>
    <t>Oberfrankenvereinigung</t>
  </si>
  <si>
    <t>Zopf-Gedächtnispokal</t>
  </si>
  <si>
    <t>Samstag</t>
  </si>
  <si>
    <t>Weißenbrunn</t>
  </si>
  <si>
    <t>17.30</t>
  </si>
  <si>
    <t>20.00</t>
  </si>
  <si>
    <t>Neukenroth´67</t>
  </si>
  <si>
    <t>Hirschfeld 1997</t>
  </si>
  <si>
    <t>Steinwiesen</t>
  </si>
  <si>
    <t>Red Boys Maintal</t>
  </si>
  <si>
    <t>Issigau</t>
  </si>
  <si>
    <t>Effelder</t>
  </si>
  <si>
    <t>Steinberg</t>
  </si>
  <si>
    <t>Neuseser Flößer</t>
  </si>
  <si>
    <t>Bester Torhüter:         Funke Michael (Effelder)</t>
  </si>
  <si>
    <t>Bester Torschütze:     Gryglewiez Kamil (Steinberg)   6 Tore</t>
  </si>
  <si>
    <t>n.S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</si>
</sst>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 applyProtection="1">
      <alignment/>
      <protection hidden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Continuous"/>
      <protection hidden="1"/>
    </xf>
    <xf numFmtId="0" fontId="55" fillId="0" borderId="0" xfId="0" applyFont="1" applyFill="1" applyBorder="1" applyAlignment="1" applyProtection="1">
      <alignment horizontal="centerContinuous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176" fontId="5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33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4" borderId="31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vertical="center"/>
    </xf>
    <xf numFmtId="0" fontId="7" fillId="35" borderId="29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34" borderId="31" xfId="0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3" fillId="34" borderId="20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78</xdr:col>
      <xdr:colOff>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2866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40</xdr:col>
      <xdr:colOff>85725</xdr:colOff>
      <xdr:row>52</xdr:row>
      <xdr:rowOff>28575</xdr:rowOff>
    </xdr:from>
    <xdr:to>
      <xdr:col>54</xdr:col>
      <xdr:colOff>66675</xdr:colOff>
      <xdr:row>57</xdr:row>
      <xdr:rowOff>76200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0439400"/>
          <a:ext cx="1581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1</xdr:row>
      <xdr:rowOff>190500</xdr:rowOff>
    </xdr:from>
    <xdr:to>
      <xdr:col>54</xdr:col>
      <xdr:colOff>85725</xdr:colOff>
      <xdr:row>8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285750"/>
          <a:ext cx="1581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W101"/>
  <sheetViews>
    <sheetView showGridLines="0" tabSelected="1" zoomScale="112" zoomScaleNormal="112" zoomScalePageLayoutView="0" workbookViewId="0" topLeftCell="B46">
      <selection activeCell="CI77" sqref="CI77"/>
    </sheetView>
  </sheetViews>
  <sheetFormatPr defaultColWidth="1.7109375" defaultRowHeight="12.75"/>
  <cols>
    <col min="1" max="54" width="1.7109375" style="0" customWidth="1"/>
    <col min="55" max="55" width="1.8515625" style="53" customWidth="1"/>
    <col min="56" max="56" width="8.28125" style="53" hidden="1" customWidth="1"/>
    <col min="57" max="57" width="8.28125" style="78" hidden="1" customWidth="1"/>
    <col min="58" max="58" width="2.00390625" style="33" hidden="1" customWidth="1"/>
    <col min="59" max="59" width="1.57421875" style="33" hidden="1" customWidth="1"/>
    <col min="60" max="60" width="2.00390625" style="33" hidden="1" customWidth="1"/>
    <col min="61" max="64" width="0.13671875" style="33" hidden="1" customWidth="1"/>
    <col min="65" max="65" width="3.28125" style="34" hidden="1" customWidth="1"/>
    <col min="66" max="68" width="2.00390625" style="34" hidden="1" customWidth="1"/>
    <col min="69" max="69" width="1.57421875" style="34" hidden="1" customWidth="1"/>
    <col min="70" max="70" width="2.00390625" style="34" hidden="1" customWidth="1"/>
    <col min="71" max="71" width="3.140625" style="34" hidden="1" customWidth="1"/>
    <col min="72" max="73" width="8.28125" style="34" hidden="1" customWidth="1"/>
    <col min="74" max="74" width="8.28125" style="55" hidden="1" customWidth="1"/>
    <col min="75" max="76" width="1.7109375" style="55" hidden="1" customWidth="1"/>
    <col min="77" max="80" width="1.7109375" style="74" customWidth="1"/>
    <col min="81" max="93" width="1.7109375" style="75" customWidth="1"/>
    <col min="94" max="102" width="1.7109375" style="22" customWidth="1"/>
  </cols>
  <sheetData>
    <row r="1" ht="7.5" customHeight="1"/>
    <row r="2" spans="1:55" ht="33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80"/>
    </row>
    <row r="3" spans="1:102" s="14" customFormat="1" ht="27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15"/>
      <c r="BF3" s="56"/>
      <c r="BG3" s="56"/>
      <c r="BH3" s="56"/>
      <c r="BI3" s="56"/>
      <c r="BJ3" s="56"/>
      <c r="BK3" s="56"/>
      <c r="BL3" s="56"/>
      <c r="BM3" s="57"/>
      <c r="BN3" s="57"/>
      <c r="BO3" s="57"/>
      <c r="BP3" s="57"/>
      <c r="BQ3" s="57"/>
      <c r="BR3" s="57"/>
      <c r="BS3" s="57"/>
      <c r="BT3" s="57"/>
      <c r="BU3" s="57"/>
      <c r="BV3" s="58"/>
      <c r="BW3" s="58"/>
      <c r="BX3" s="58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s="2" customFormat="1" ht="15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E4" s="13"/>
      <c r="BF4" s="59"/>
      <c r="BG4" s="59"/>
      <c r="BH4" s="59"/>
      <c r="BI4" s="59"/>
      <c r="BJ4" s="59"/>
      <c r="BK4" s="59"/>
      <c r="BL4" s="59"/>
      <c r="BM4" s="60"/>
      <c r="BN4" s="60"/>
      <c r="BO4" s="60"/>
      <c r="BP4" s="60"/>
      <c r="BQ4" s="60"/>
      <c r="BR4" s="60"/>
      <c r="BS4" s="60"/>
      <c r="BT4" s="60"/>
      <c r="BU4" s="60"/>
      <c r="BV4" s="61"/>
      <c r="BW4" s="61"/>
      <c r="BX4" s="61"/>
      <c r="BY4" s="25"/>
      <c r="BZ4" s="25"/>
      <c r="CA4" s="25"/>
      <c r="CB4" s="25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</row>
    <row r="5" spans="43:102" s="2" customFormat="1" ht="6" customHeight="1"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E5" s="13"/>
      <c r="BF5" s="59"/>
      <c r="BG5" s="59"/>
      <c r="BH5" s="59"/>
      <c r="BI5" s="59"/>
      <c r="BJ5" s="59"/>
      <c r="BK5" s="59"/>
      <c r="BL5" s="59"/>
      <c r="BM5" s="60"/>
      <c r="BN5" s="60"/>
      <c r="BO5" s="60"/>
      <c r="BP5" s="60"/>
      <c r="BQ5" s="60"/>
      <c r="BR5" s="60"/>
      <c r="BS5" s="60"/>
      <c r="BT5" s="60"/>
      <c r="BU5" s="60"/>
      <c r="BV5" s="61"/>
      <c r="BW5" s="61"/>
      <c r="BX5" s="61"/>
      <c r="BY5" s="25"/>
      <c r="BZ5" s="25"/>
      <c r="CA5" s="25"/>
      <c r="CB5" s="25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12:102" s="2" customFormat="1" ht="15.75">
      <c r="L6" s="3" t="s">
        <v>0</v>
      </c>
      <c r="M6" s="211" t="s">
        <v>52</v>
      </c>
      <c r="N6" s="211"/>
      <c r="O6" s="211"/>
      <c r="P6" s="211"/>
      <c r="Q6" s="211"/>
      <c r="R6" s="211"/>
      <c r="S6" s="211"/>
      <c r="T6" s="211"/>
      <c r="U6" s="2" t="s">
        <v>1</v>
      </c>
      <c r="Y6" s="212">
        <v>43463</v>
      </c>
      <c r="Z6" s="212"/>
      <c r="AA6" s="212"/>
      <c r="AB6" s="212"/>
      <c r="AC6" s="212"/>
      <c r="AD6" s="212"/>
      <c r="AE6" s="212"/>
      <c r="AF6" s="212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E6" s="13"/>
      <c r="BF6" s="59"/>
      <c r="BG6" s="59"/>
      <c r="BH6" s="59"/>
      <c r="BI6" s="59"/>
      <c r="BJ6" s="59"/>
      <c r="BK6" s="59"/>
      <c r="BL6" s="59"/>
      <c r="BM6" s="60"/>
      <c r="BN6" s="60"/>
      <c r="BO6" s="60"/>
      <c r="BP6" s="60"/>
      <c r="BQ6" s="60"/>
      <c r="BR6" s="60"/>
      <c r="BS6" s="60"/>
      <c r="BT6" s="60"/>
      <c r="BU6" s="60"/>
      <c r="BV6" s="61"/>
      <c r="BW6" s="61"/>
      <c r="BX6" s="61"/>
      <c r="BY6" s="25"/>
      <c r="BZ6" s="25"/>
      <c r="CA6" s="25"/>
      <c r="CB6" s="25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</row>
    <row r="7" spans="43:102" s="2" customFormat="1" ht="6" customHeight="1"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E7" s="13"/>
      <c r="BF7" s="59"/>
      <c r="BG7" s="59"/>
      <c r="BH7" s="59"/>
      <c r="BI7" s="59"/>
      <c r="BJ7" s="59"/>
      <c r="BK7" s="59"/>
      <c r="BL7" s="59"/>
      <c r="BM7" s="60"/>
      <c r="BN7" s="60"/>
      <c r="BO7" s="60"/>
      <c r="BP7" s="60"/>
      <c r="BQ7" s="60"/>
      <c r="BR7" s="60"/>
      <c r="BS7" s="60"/>
      <c r="BT7" s="60"/>
      <c r="BU7" s="60"/>
      <c r="BV7" s="61"/>
      <c r="BW7" s="61"/>
      <c r="BX7" s="61"/>
      <c r="BY7" s="25"/>
      <c r="BZ7" s="25"/>
      <c r="CA7" s="25"/>
      <c r="CB7" s="25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</row>
    <row r="8" spans="2:102" s="2" customFormat="1" ht="15">
      <c r="B8" s="215" t="s">
        <v>53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E8" s="13"/>
      <c r="BF8" s="59"/>
      <c r="BG8" s="59"/>
      <c r="BH8" s="59"/>
      <c r="BI8" s="59"/>
      <c r="BJ8" s="59"/>
      <c r="BK8" s="59"/>
      <c r="BL8" s="59"/>
      <c r="BM8" s="60"/>
      <c r="BN8" s="60"/>
      <c r="BO8" s="60"/>
      <c r="BP8" s="60"/>
      <c r="BQ8" s="60"/>
      <c r="BR8" s="60"/>
      <c r="BS8" s="60"/>
      <c r="BT8" s="60"/>
      <c r="BU8" s="60"/>
      <c r="BV8" s="61"/>
      <c r="BW8" s="61"/>
      <c r="BX8" s="61"/>
      <c r="BY8" s="25"/>
      <c r="BZ8" s="25"/>
      <c r="CA8" s="25"/>
      <c r="CB8" s="25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57:102" s="2" customFormat="1" ht="6" customHeight="1">
      <c r="BE9" s="13"/>
      <c r="BF9" s="59"/>
      <c r="BG9" s="59"/>
      <c r="BH9" s="59"/>
      <c r="BI9" s="59"/>
      <c r="BJ9" s="59"/>
      <c r="BK9" s="59"/>
      <c r="BL9" s="59"/>
      <c r="BM9" s="60"/>
      <c r="BN9" s="60"/>
      <c r="BO9" s="60"/>
      <c r="BP9" s="60"/>
      <c r="BQ9" s="60"/>
      <c r="BR9" s="60"/>
      <c r="BS9" s="60"/>
      <c r="BT9" s="60"/>
      <c r="BU9" s="60"/>
      <c r="BV9" s="61"/>
      <c r="BW9" s="61"/>
      <c r="BX9" s="61"/>
      <c r="BY9" s="25"/>
      <c r="BZ9" s="25"/>
      <c r="CA9" s="25"/>
      <c r="CB9" s="25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7:102" s="2" customFormat="1" ht="15">
      <c r="G10" s="6" t="s">
        <v>2</v>
      </c>
      <c r="H10" s="216" t="s">
        <v>54</v>
      </c>
      <c r="I10" s="217"/>
      <c r="J10" s="217"/>
      <c r="K10" s="217"/>
      <c r="L10" s="217"/>
      <c r="M10" s="7" t="s">
        <v>3</v>
      </c>
      <c r="T10" s="6" t="s">
        <v>4</v>
      </c>
      <c r="U10" s="214">
        <v>1</v>
      </c>
      <c r="V10" s="214"/>
      <c r="W10" s="31" t="s">
        <v>38</v>
      </c>
      <c r="X10" s="213">
        <v>0.006944444444444444</v>
      </c>
      <c r="Y10" s="213"/>
      <c r="Z10" s="213"/>
      <c r="AA10" s="213"/>
      <c r="AB10" s="213"/>
      <c r="AC10" s="7" t="s">
        <v>5</v>
      </c>
      <c r="AK10" s="6" t="s">
        <v>6</v>
      </c>
      <c r="AL10" s="213">
        <v>0.001388888888888889</v>
      </c>
      <c r="AM10" s="213"/>
      <c r="AN10" s="213"/>
      <c r="AO10" s="213"/>
      <c r="AP10" s="213"/>
      <c r="AQ10" s="7" t="s">
        <v>5</v>
      </c>
      <c r="BE10" s="13"/>
      <c r="BF10" s="59"/>
      <c r="BG10" s="59"/>
      <c r="BH10" s="59"/>
      <c r="BI10" s="59"/>
      <c r="BJ10" s="59"/>
      <c r="BK10" s="59"/>
      <c r="BL10" s="59"/>
      <c r="BM10" s="60"/>
      <c r="BN10" s="60"/>
      <c r="BO10" s="60"/>
      <c r="BP10" s="60"/>
      <c r="BQ10" s="60"/>
      <c r="BR10" s="60"/>
      <c r="BS10" s="60"/>
      <c r="BT10" s="60"/>
      <c r="BU10" s="60"/>
      <c r="BV10" s="61"/>
      <c r="BW10" s="61"/>
      <c r="BX10" s="61"/>
      <c r="BY10" s="25"/>
      <c r="BZ10" s="25"/>
      <c r="CA10" s="25"/>
      <c r="CB10" s="25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ht="9" customHeight="1"/>
    <row r="12" ht="6" customHeight="1"/>
    <row r="13" spans="2:153" ht="12.75">
      <c r="B13" s="1"/>
      <c r="CP13" s="49"/>
      <c r="CQ13" s="49"/>
      <c r="CR13" s="49"/>
      <c r="CS13" s="49"/>
      <c r="CT13" s="49"/>
      <c r="CU13" s="49"/>
      <c r="CV13" s="49"/>
      <c r="CW13" s="49"/>
      <c r="CX13" s="49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</row>
    <row r="14" spans="94:153" ht="6" customHeight="1" thickBot="1">
      <c r="CP14" s="49"/>
      <c r="CQ14" s="49"/>
      <c r="CR14" s="49"/>
      <c r="CS14" s="49"/>
      <c r="CT14" s="49"/>
      <c r="CU14" s="49"/>
      <c r="CV14" s="49"/>
      <c r="CW14" s="49"/>
      <c r="CX14" s="49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</row>
    <row r="15" spans="2:153" ht="15" thickBot="1">
      <c r="B15" s="226" t="s">
        <v>49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44" t="s">
        <v>14</v>
      </c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E15" s="218" t="s">
        <v>49</v>
      </c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20" t="s">
        <v>20</v>
      </c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CP15" s="49"/>
      <c r="CQ15" s="49"/>
      <c r="CR15" s="49"/>
      <c r="CS15" s="49"/>
      <c r="CT15" s="49"/>
      <c r="CU15" s="49"/>
      <c r="CV15" s="49"/>
      <c r="CW15" s="49"/>
      <c r="CX15" s="49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</row>
    <row r="16" spans="2:153" ht="15">
      <c r="B16" s="222" t="s">
        <v>7</v>
      </c>
      <c r="C16" s="223"/>
      <c r="D16" s="207" t="s">
        <v>56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24"/>
      <c r="Z16" s="225"/>
      <c r="AE16" s="222" t="s">
        <v>7</v>
      </c>
      <c r="AF16" s="223"/>
      <c r="AG16" s="207" t="s">
        <v>60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24"/>
      <c r="BC16" s="225"/>
      <c r="CP16" s="49"/>
      <c r="CQ16" s="49"/>
      <c r="CR16" s="49"/>
      <c r="CS16" s="49"/>
      <c r="CT16" s="49"/>
      <c r="CU16" s="49"/>
      <c r="CV16" s="49"/>
      <c r="CW16" s="49"/>
      <c r="CX16" s="49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</row>
    <row r="17" spans="2:153" ht="15">
      <c r="B17" s="209" t="s">
        <v>8</v>
      </c>
      <c r="C17" s="210"/>
      <c r="D17" s="197" t="s">
        <v>57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9"/>
      <c r="Z17" s="200"/>
      <c r="AE17" s="209" t="s">
        <v>8</v>
      </c>
      <c r="AF17" s="210"/>
      <c r="AG17" s="197" t="s">
        <v>61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9"/>
      <c r="BC17" s="200"/>
      <c r="CP17" s="49"/>
      <c r="CQ17" s="49"/>
      <c r="CR17" s="49"/>
      <c r="CS17" s="49"/>
      <c r="CT17" s="49"/>
      <c r="CU17" s="49"/>
      <c r="CV17" s="49"/>
      <c r="CW17" s="49"/>
      <c r="CX17" s="49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</row>
    <row r="18" spans="2:153" ht="15">
      <c r="B18" s="209" t="s">
        <v>9</v>
      </c>
      <c r="C18" s="210"/>
      <c r="D18" s="197" t="s">
        <v>58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9"/>
      <c r="Z18" s="200"/>
      <c r="AE18" s="209" t="s">
        <v>9</v>
      </c>
      <c r="AF18" s="210"/>
      <c r="AG18" s="197" t="s">
        <v>62</v>
      </c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9"/>
      <c r="BC18" s="200"/>
      <c r="CP18" s="49"/>
      <c r="CQ18" s="49"/>
      <c r="CR18" s="49"/>
      <c r="CS18" s="49"/>
      <c r="CT18" s="49"/>
      <c r="CU18" s="49"/>
      <c r="CV18" s="49"/>
      <c r="CW18" s="49"/>
      <c r="CX18" s="49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</row>
    <row r="19" spans="2:153" ht="15" thickBot="1">
      <c r="B19" s="201" t="s">
        <v>10</v>
      </c>
      <c r="C19" s="202"/>
      <c r="D19" s="203" t="s">
        <v>59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6"/>
      <c r="AE19" s="201" t="s">
        <v>10</v>
      </c>
      <c r="AF19" s="202"/>
      <c r="AG19" s="203" t="s">
        <v>63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206"/>
      <c r="CP19" s="49"/>
      <c r="CQ19" s="49"/>
      <c r="CR19" s="49"/>
      <c r="CS19" s="49"/>
      <c r="CT19" s="49"/>
      <c r="CU19" s="49"/>
      <c r="CV19" s="49"/>
      <c r="CW19" s="49"/>
      <c r="CX19" s="49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</row>
    <row r="20" spans="94:153" ht="12.75">
      <c r="CP20" s="49"/>
      <c r="CQ20" s="49"/>
      <c r="CR20" s="49"/>
      <c r="CS20" s="49"/>
      <c r="CT20" s="49"/>
      <c r="CU20" s="49"/>
      <c r="CV20" s="49"/>
      <c r="CW20" s="49"/>
      <c r="CX20" s="49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</row>
    <row r="21" spans="2:153" ht="12.75">
      <c r="B21" s="1"/>
      <c r="CP21" s="49"/>
      <c r="CQ21" s="49"/>
      <c r="CR21" s="49"/>
      <c r="CS21" s="49"/>
      <c r="CT21" s="49"/>
      <c r="CU21" s="49"/>
      <c r="CV21" s="49"/>
      <c r="CW21" s="49"/>
      <c r="CX21" s="49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</row>
    <row r="22" spans="94:153" ht="6" customHeight="1" thickBot="1">
      <c r="CP22" s="49"/>
      <c r="CQ22" s="49">
        <v>5</v>
      </c>
      <c r="CR22" s="49"/>
      <c r="CS22" s="49"/>
      <c r="CT22" s="49"/>
      <c r="CU22" s="49"/>
      <c r="CV22" s="49"/>
      <c r="CW22" s="49"/>
      <c r="CX22" s="49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</row>
    <row r="23" spans="2:153" s="4" customFormat="1" ht="16.5" customHeight="1" thickBot="1">
      <c r="B23" s="192" t="s">
        <v>12</v>
      </c>
      <c r="C23" s="193"/>
      <c r="D23" s="189" t="s">
        <v>39</v>
      </c>
      <c r="E23" s="190"/>
      <c r="F23" s="191"/>
      <c r="G23" s="189" t="s">
        <v>13</v>
      </c>
      <c r="H23" s="190"/>
      <c r="I23" s="191"/>
      <c r="J23" s="189" t="s">
        <v>15</v>
      </c>
      <c r="K23" s="190"/>
      <c r="L23" s="190"/>
      <c r="M23" s="190"/>
      <c r="N23" s="191"/>
      <c r="O23" s="189" t="s">
        <v>16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1"/>
      <c r="AW23" s="189" t="s">
        <v>19</v>
      </c>
      <c r="AX23" s="190"/>
      <c r="AY23" s="190"/>
      <c r="AZ23" s="190"/>
      <c r="BA23" s="191"/>
      <c r="BB23" s="187"/>
      <c r="BC23" s="188"/>
      <c r="BD23" s="5"/>
      <c r="BE23" s="71"/>
      <c r="BF23" s="36" t="s">
        <v>24</v>
      </c>
      <c r="BG23" s="37"/>
      <c r="BH23" s="37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62"/>
      <c r="BW23" s="62"/>
      <c r="BX23" s="62"/>
      <c r="BY23" s="72"/>
      <c r="BZ23" s="72"/>
      <c r="CA23" s="72"/>
      <c r="CB23" s="72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</row>
    <row r="24" spans="2:153" s="5" customFormat="1" ht="18" customHeight="1">
      <c r="B24" s="185">
        <v>1</v>
      </c>
      <c r="C24" s="179"/>
      <c r="D24" s="179"/>
      <c r="E24" s="179"/>
      <c r="F24" s="179"/>
      <c r="G24" s="186" t="str">
        <f>$P$15</f>
        <v>A</v>
      </c>
      <c r="H24" s="186"/>
      <c r="I24" s="186"/>
      <c r="J24" s="181">
        <v>0.7291666666666666</v>
      </c>
      <c r="K24" s="181"/>
      <c r="L24" s="181"/>
      <c r="M24" s="181"/>
      <c r="N24" s="181"/>
      <c r="O24" s="182" t="str">
        <f>$D$16</f>
        <v>Neukenroth´67</v>
      </c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6" t="s">
        <v>18</v>
      </c>
      <c r="AF24" s="183" t="str">
        <f>$D$17</f>
        <v>Hirschfeld 1997</v>
      </c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4"/>
      <c r="AW24" s="166">
        <v>5</v>
      </c>
      <c r="AX24" s="167"/>
      <c r="AY24" s="16" t="s">
        <v>17</v>
      </c>
      <c r="AZ24" s="167">
        <v>5</v>
      </c>
      <c r="BA24" s="168"/>
      <c r="BB24" s="169"/>
      <c r="BC24" s="170"/>
      <c r="BE24" s="71"/>
      <c r="BF24" s="38">
        <f>IF(ISBLANK(AW24),"0",IF(AW24&gt;AZ24,3,IF(AW24=AZ24,1,0)))</f>
        <v>1</v>
      </c>
      <c r="BG24" s="38" t="s">
        <v>17</v>
      </c>
      <c r="BH24" s="38">
        <f>IF(ISBLANK(AZ24),"0",IF(AZ24&gt;AW24,3,IF(AZ24=AW24,1,0)))</f>
        <v>1</v>
      </c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62"/>
      <c r="BW24" s="62"/>
      <c r="BX24" s="62"/>
      <c r="BY24" s="72"/>
      <c r="BZ24" s="72"/>
      <c r="CA24" s="72"/>
      <c r="CB24" s="72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</row>
    <row r="25" spans="2:153" s="4" customFormat="1" ht="18" customHeight="1" thickBot="1">
      <c r="B25" s="164">
        <v>2</v>
      </c>
      <c r="C25" s="165"/>
      <c r="D25" s="165"/>
      <c r="E25" s="165"/>
      <c r="F25" s="165"/>
      <c r="G25" s="178" t="str">
        <f>$P$15</f>
        <v>A</v>
      </c>
      <c r="H25" s="178"/>
      <c r="I25" s="178"/>
      <c r="J25" s="194">
        <f aca="true" t="shared" si="0" ref="J25:J35">J24+$U$10*$X$10+$AL$10</f>
        <v>0.7374999999999999</v>
      </c>
      <c r="K25" s="195"/>
      <c r="L25" s="195"/>
      <c r="M25" s="195"/>
      <c r="N25" s="196"/>
      <c r="O25" s="154" t="str">
        <f>$D$18</f>
        <v>Steinwiesen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8" t="s">
        <v>18</v>
      </c>
      <c r="AF25" s="154" t="str">
        <f>$D$19</f>
        <v>Red Boys Maintal</v>
      </c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5"/>
      <c r="AW25" s="171">
        <v>3</v>
      </c>
      <c r="AX25" s="172"/>
      <c r="AY25" s="8" t="s">
        <v>17</v>
      </c>
      <c r="AZ25" s="172">
        <v>0</v>
      </c>
      <c r="BA25" s="173"/>
      <c r="BB25" s="174"/>
      <c r="BC25" s="175"/>
      <c r="BD25" s="5"/>
      <c r="BE25" s="71"/>
      <c r="BF25" s="38">
        <f aca="true" t="shared" si="1" ref="BF25:BF35">IF(ISBLANK(AW25),"0",IF(AW25&gt;AZ25,3,IF(AW25=AZ25,1,0)))</f>
        <v>3</v>
      </c>
      <c r="BG25" s="38" t="s">
        <v>17</v>
      </c>
      <c r="BH25" s="38">
        <f aca="true" t="shared" si="2" ref="BH25:BH35">IF(ISBLANK(AZ25),"0",IF(AZ25&gt;AW25,3,IF(AZ25=AW25,1,0)))</f>
        <v>0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62"/>
      <c r="BW25" s="62"/>
      <c r="BX25" s="62"/>
      <c r="BY25" s="72"/>
      <c r="BZ25" s="72"/>
      <c r="CA25" s="72"/>
      <c r="CB25" s="72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</row>
    <row r="26" spans="2:153" s="4" customFormat="1" ht="18" customHeight="1">
      <c r="B26" s="185">
        <v>3</v>
      </c>
      <c r="C26" s="179"/>
      <c r="D26" s="179"/>
      <c r="E26" s="179"/>
      <c r="F26" s="179"/>
      <c r="G26" s="180" t="str">
        <f>$AS$15</f>
        <v>B</v>
      </c>
      <c r="H26" s="180"/>
      <c r="I26" s="180"/>
      <c r="J26" s="181">
        <f t="shared" si="0"/>
        <v>0.7458333333333332</v>
      </c>
      <c r="K26" s="181"/>
      <c r="L26" s="181"/>
      <c r="M26" s="181"/>
      <c r="N26" s="181"/>
      <c r="O26" s="182" t="str">
        <f>$AG$16</f>
        <v>Issigau</v>
      </c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6" t="s">
        <v>18</v>
      </c>
      <c r="AF26" s="183" t="str">
        <f>$AG$17</f>
        <v>Effelder</v>
      </c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4"/>
      <c r="AW26" s="166">
        <v>1</v>
      </c>
      <c r="AX26" s="167"/>
      <c r="AY26" s="16" t="s">
        <v>17</v>
      </c>
      <c r="AZ26" s="167">
        <v>7</v>
      </c>
      <c r="BA26" s="168"/>
      <c r="BB26" s="169"/>
      <c r="BC26" s="170"/>
      <c r="BD26" s="5"/>
      <c r="BE26" s="71"/>
      <c r="BF26" s="38">
        <f t="shared" si="1"/>
        <v>0</v>
      </c>
      <c r="BG26" s="38" t="s">
        <v>17</v>
      </c>
      <c r="BH26" s="38">
        <f t="shared" si="2"/>
        <v>3</v>
      </c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62"/>
      <c r="BW26" s="62"/>
      <c r="BX26" s="62"/>
      <c r="BY26" s="72"/>
      <c r="BZ26" s="72"/>
      <c r="CA26" s="72"/>
      <c r="CB26" s="72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</row>
    <row r="27" spans="2:153" s="4" customFormat="1" ht="18" customHeight="1" thickBot="1">
      <c r="B27" s="164">
        <v>4</v>
      </c>
      <c r="C27" s="165"/>
      <c r="D27" s="165"/>
      <c r="E27" s="165"/>
      <c r="F27" s="165"/>
      <c r="G27" s="176" t="str">
        <f>$AS$15</f>
        <v>B</v>
      </c>
      <c r="H27" s="176"/>
      <c r="I27" s="177"/>
      <c r="J27" s="152">
        <f t="shared" si="0"/>
        <v>0.7541666666666665</v>
      </c>
      <c r="K27" s="105"/>
      <c r="L27" s="105"/>
      <c r="M27" s="105"/>
      <c r="N27" s="105"/>
      <c r="O27" s="153" t="str">
        <f>$AG$18</f>
        <v>Steinberg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8" t="s">
        <v>18</v>
      </c>
      <c r="AF27" s="154" t="str">
        <f>$AG$19</f>
        <v>Neuseser Flößer</v>
      </c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5"/>
      <c r="AW27" s="171">
        <v>4</v>
      </c>
      <c r="AX27" s="172"/>
      <c r="AY27" s="8" t="s">
        <v>17</v>
      </c>
      <c r="AZ27" s="172">
        <v>3</v>
      </c>
      <c r="BA27" s="173"/>
      <c r="BB27" s="174"/>
      <c r="BC27" s="175"/>
      <c r="BD27" s="5"/>
      <c r="BE27" s="71"/>
      <c r="BF27" s="38">
        <f t="shared" si="1"/>
        <v>3</v>
      </c>
      <c r="BG27" s="38" t="s">
        <v>17</v>
      </c>
      <c r="BH27" s="38">
        <f t="shared" si="2"/>
        <v>0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62"/>
      <c r="BW27" s="62"/>
      <c r="BX27" s="62"/>
      <c r="BY27" s="72"/>
      <c r="BZ27" s="72"/>
      <c r="CA27" s="72"/>
      <c r="CB27" s="72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</row>
    <row r="28" spans="2:153" s="4" customFormat="1" ht="18" customHeight="1">
      <c r="B28" s="185">
        <v>5</v>
      </c>
      <c r="C28" s="179"/>
      <c r="D28" s="179"/>
      <c r="E28" s="179"/>
      <c r="F28" s="179"/>
      <c r="G28" s="186" t="str">
        <f>$P$15</f>
        <v>A</v>
      </c>
      <c r="H28" s="186"/>
      <c r="I28" s="186"/>
      <c r="J28" s="181">
        <f t="shared" si="0"/>
        <v>0.7624999999999998</v>
      </c>
      <c r="K28" s="181"/>
      <c r="L28" s="181"/>
      <c r="M28" s="181"/>
      <c r="N28" s="181"/>
      <c r="O28" s="182" t="str">
        <f>$D$17</f>
        <v>Hirschfeld 1997</v>
      </c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6" t="s">
        <v>18</v>
      </c>
      <c r="AF28" s="183" t="str">
        <f>$D$18</f>
        <v>Steinwiesen</v>
      </c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4"/>
      <c r="AW28" s="166">
        <v>0</v>
      </c>
      <c r="AX28" s="167"/>
      <c r="AY28" s="16" t="s">
        <v>17</v>
      </c>
      <c r="AZ28" s="167">
        <v>3</v>
      </c>
      <c r="BA28" s="168"/>
      <c r="BB28" s="169"/>
      <c r="BC28" s="170"/>
      <c r="BD28" s="5"/>
      <c r="BE28" s="71"/>
      <c r="BF28" s="38">
        <f t="shared" si="1"/>
        <v>0</v>
      </c>
      <c r="BG28" s="38" t="s">
        <v>17</v>
      </c>
      <c r="BH28" s="38">
        <f t="shared" si="2"/>
        <v>3</v>
      </c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62"/>
      <c r="BW28" s="62"/>
      <c r="BX28" s="62"/>
      <c r="BY28" s="72"/>
      <c r="BZ28" s="72"/>
      <c r="CA28" s="72"/>
      <c r="CB28" s="72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</row>
    <row r="29" spans="2:153" s="4" customFormat="1" ht="18" customHeight="1" thickBot="1">
      <c r="B29" s="164">
        <v>6</v>
      </c>
      <c r="C29" s="165"/>
      <c r="D29" s="165"/>
      <c r="E29" s="165"/>
      <c r="F29" s="165"/>
      <c r="G29" s="178" t="str">
        <f>$P$15</f>
        <v>A</v>
      </c>
      <c r="H29" s="178"/>
      <c r="I29" s="178"/>
      <c r="J29" s="152">
        <f t="shared" si="0"/>
        <v>0.7708333333333331</v>
      </c>
      <c r="K29" s="105"/>
      <c r="L29" s="105"/>
      <c r="M29" s="105"/>
      <c r="N29" s="105"/>
      <c r="O29" s="153" t="str">
        <f>$D$19</f>
        <v>Red Boys Maintal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8" t="s">
        <v>18</v>
      </c>
      <c r="AF29" s="154" t="str">
        <f>$D$16</f>
        <v>Neukenroth´67</v>
      </c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5"/>
      <c r="AW29" s="171">
        <v>2</v>
      </c>
      <c r="AX29" s="172"/>
      <c r="AY29" s="8" t="s">
        <v>17</v>
      </c>
      <c r="AZ29" s="172">
        <v>6</v>
      </c>
      <c r="BA29" s="173"/>
      <c r="BB29" s="174"/>
      <c r="BC29" s="175"/>
      <c r="BD29" s="5"/>
      <c r="BE29" s="71"/>
      <c r="BF29" s="38">
        <f t="shared" si="1"/>
        <v>0</v>
      </c>
      <c r="BG29" s="38" t="s">
        <v>17</v>
      </c>
      <c r="BH29" s="38">
        <f t="shared" si="2"/>
        <v>3</v>
      </c>
      <c r="BI29" s="35"/>
      <c r="BJ29" s="35"/>
      <c r="BK29" s="33"/>
      <c r="BL29" s="33"/>
      <c r="BM29" s="34"/>
      <c r="BN29" s="34"/>
      <c r="BO29" s="34"/>
      <c r="BP29" s="34"/>
      <c r="BQ29" s="34"/>
      <c r="BR29" s="34"/>
      <c r="BS29" s="34"/>
      <c r="BT29" s="35"/>
      <c r="BU29" s="35"/>
      <c r="BV29" s="62"/>
      <c r="BW29" s="62"/>
      <c r="BX29" s="62"/>
      <c r="BY29" s="72"/>
      <c r="BZ29" s="72"/>
      <c r="CA29" s="72"/>
      <c r="CB29" s="72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</row>
    <row r="30" spans="2:153" s="4" customFormat="1" ht="18" customHeight="1">
      <c r="B30" s="185">
        <v>7</v>
      </c>
      <c r="C30" s="179"/>
      <c r="D30" s="179"/>
      <c r="E30" s="179"/>
      <c r="F30" s="179"/>
      <c r="G30" s="180" t="str">
        <f>$AS$15</f>
        <v>B</v>
      </c>
      <c r="H30" s="180"/>
      <c r="I30" s="180"/>
      <c r="J30" s="181">
        <f t="shared" si="0"/>
        <v>0.7791666666666665</v>
      </c>
      <c r="K30" s="181"/>
      <c r="L30" s="181"/>
      <c r="M30" s="181"/>
      <c r="N30" s="181"/>
      <c r="O30" s="182" t="str">
        <f>$AG$17</f>
        <v>Effelder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6" t="s">
        <v>18</v>
      </c>
      <c r="AF30" s="183" t="str">
        <f>$AG$18</f>
        <v>Steinberg</v>
      </c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4"/>
      <c r="AW30" s="166">
        <v>3</v>
      </c>
      <c r="AX30" s="167"/>
      <c r="AY30" s="16" t="s">
        <v>17</v>
      </c>
      <c r="AZ30" s="167">
        <v>1</v>
      </c>
      <c r="BA30" s="168"/>
      <c r="BB30" s="169"/>
      <c r="BC30" s="170"/>
      <c r="BD30" s="5"/>
      <c r="BE30" s="71"/>
      <c r="BF30" s="38">
        <f t="shared" si="1"/>
        <v>3</v>
      </c>
      <c r="BG30" s="38" t="s">
        <v>17</v>
      </c>
      <c r="BH30" s="38">
        <f t="shared" si="2"/>
        <v>0</v>
      </c>
      <c r="BI30" s="35"/>
      <c r="BJ30" s="35"/>
      <c r="BK30" s="39"/>
      <c r="BL30" s="39"/>
      <c r="BM30" s="40" t="str">
        <f>$D$18</f>
        <v>Steinwiesen</v>
      </c>
      <c r="BN30" s="41">
        <f>COUNT($AW$25,$AZ$28,$AZ$32)</f>
        <v>3</v>
      </c>
      <c r="BO30" s="41">
        <f>SUM($BF$25+$BH$28+$BH$32)</f>
        <v>9</v>
      </c>
      <c r="BP30" s="41">
        <f>SUM($AW$25+$AZ$28+$AZ$32)</f>
        <v>8</v>
      </c>
      <c r="BQ30" s="42" t="s">
        <v>17</v>
      </c>
      <c r="BR30" s="41">
        <f>SUM($AZ$25+$AW$28+$AW$32)</f>
        <v>1</v>
      </c>
      <c r="BS30" s="43">
        <f>SUM(BP30-BR30)</f>
        <v>7</v>
      </c>
      <c r="BT30" s="40"/>
      <c r="BU30" s="40"/>
      <c r="BV30" s="40"/>
      <c r="BW30" s="40"/>
      <c r="BX30" s="40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5"/>
      <c r="CL30" s="69"/>
      <c r="CM30" s="69"/>
      <c r="CN30" s="5"/>
      <c r="CO30" s="69"/>
      <c r="CP30" s="69"/>
      <c r="CQ30" s="5"/>
      <c r="CR30" s="69"/>
      <c r="CS30" s="5"/>
      <c r="CT30" s="5"/>
      <c r="CU30" s="69"/>
      <c r="CV30" s="5"/>
      <c r="CW30" s="70"/>
      <c r="CX30" s="52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</row>
    <row r="31" spans="2:153" s="4" customFormat="1" ht="18" customHeight="1" thickBot="1">
      <c r="B31" s="164">
        <v>8</v>
      </c>
      <c r="C31" s="165"/>
      <c r="D31" s="165"/>
      <c r="E31" s="165"/>
      <c r="F31" s="165"/>
      <c r="G31" s="176" t="str">
        <f>$AS$15</f>
        <v>B</v>
      </c>
      <c r="H31" s="176"/>
      <c r="I31" s="177"/>
      <c r="J31" s="152">
        <f t="shared" si="0"/>
        <v>0.7874999999999998</v>
      </c>
      <c r="K31" s="105"/>
      <c r="L31" s="105"/>
      <c r="M31" s="105"/>
      <c r="N31" s="105"/>
      <c r="O31" s="153" t="str">
        <f>$AG$19</f>
        <v>Neuseser Flößer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8" t="s">
        <v>18</v>
      </c>
      <c r="AF31" s="154" t="str">
        <f>$AG$16</f>
        <v>Issigau</v>
      </c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5"/>
      <c r="AW31" s="171">
        <v>0</v>
      </c>
      <c r="AX31" s="172"/>
      <c r="AY31" s="8" t="s">
        <v>17</v>
      </c>
      <c r="AZ31" s="172">
        <v>1</v>
      </c>
      <c r="BA31" s="173"/>
      <c r="BB31" s="174"/>
      <c r="BC31" s="175"/>
      <c r="BD31" s="5"/>
      <c r="BE31" s="71"/>
      <c r="BF31" s="38">
        <f t="shared" si="1"/>
        <v>0</v>
      </c>
      <c r="BG31" s="38" t="s">
        <v>17</v>
      </c>
      <c r="BH31" s="38">
        <f t="shared" si="2"/>
        <v>3</v>
      </c>
      <c r="BI31" s="35"/>
      <c r="BJ31" s="35"/>
      <c r="BK31" s="39"/>
      <c r="BL31" s="39"/>
      <c r="BM31" s="40" t="str">
        <f>$D$16</f>
        <v>Neukenroth´67</v>
      </c>
      <c r="BN31" s="41">
        <f>COUNT($AW$24,$AZ$29,$AW$32)</f>
        <v>3</v>
      </c>
      <c r="BO31" s="41">
        <f>SUM($BF$24+$BH$29+$BF$32)</f>
        <v>4</v>
      </c>
      <c r="BP31" s="41">
        <f>SUM($AW$24+$AZ$29+$AW$32)</f>
        <v>12</v>
      </c>
      <c r="BQ31" s="42" t="s">
        <v>17</v>
      </c>
      <c r="BR31" s="41">
        <f>SUM($AZ$24+$AW$29+$AZ$32)</f>
        <v>9</v>
      </c>
      <c r="BS31" s="43">
        <f>SUM(BP31-BR31)</f>
        <v>3</v>
      </c>
      <c r="BT31" s="40"/>
      <c r="BU31" s="40"/>
      <c r="BV31" s="40"/>
      <c r="BW31" s="40"/>
      <c r="BX31" s="40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5"/>
      <c r="CL31" s="69"/>
      <c r="CM31" s="69"/>
      <c r="CN31" s="5"/>
      <c r="CO31" s="69"/>
      <c r="CP31" s="69"/>
      <c r="CQ31" s="5"/>
      <c r="CR31" s="69"/>
      <c r="CS31" s="5"/>
      <c r="CT31" s="5"/>
      <c r="CU31" s="69"/>
      <c r="CV31" s="5"/>
      <c r="CW31" s="70"/>
      <c r="CX31" s="52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</row>
    <row r="32" spans="2:153" s="4" customFormat="1" ht="18" customHeight="1">
      <c r="B32" s="185">
        <v>9</v>
      </c>
      <c r="C32" s="179"/>
      <c r="D32" s="179"/>
      <c r="E32" s="179"/>
      <c r="F32" s="179"/>
      <c r="G32" s="186" t="str">
        <f>$P$15</f>
        <v>A</v>
      </c>
      <c r="H32" s="186"/>
      <c r="I32" s="186"/>
      <c r="J32" s="181">
        <f t="shared" si="0"/>
        <v>0.7958333333333331</v>
      </c>
      <c r="K32" s="181"/>
      <c r="L32" s="181"/>
      <c r="M32" s="181"/>
      <c r="N32" s="181"/>
      <c r="O32" s="182" t="str">
        <f>$D$16</f>
        <v>Neukenroth´67</v>
      </c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6" t="s">
        <v>18</v>
      </c>
      <c r="AF32" s="183" t="str">
        <f>$D$18</f>
        <v>Steinwiesen</v>
      </c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4"/>
      <c r="AW32" s="166">
        <v>1</v>
      </c>
      <c r="AX32" s="167"/>
      <c r="AY32" s="16" t="s">
        <v>17</v>
      </c>
      <c r="AZ32" s="167">
        <v>2</v>
      </c>
      <c r="BA32" s="168"/>
      <c r="BB32" s="169"/>
      <c r="BC32" s="170"/>
      <c r="BD32" s="5"/>
      <c r="BE32" s="71"/>
      <c r="BF32" s="38">
        <f t="shared" si="1"/>
        <v>0</v>
      </c>
      <c r="BG32" s="38" t="s">
        <v>17</v>
      </c>
      <c r="BH32" s="38">
        <f t="shared" si="2"/>
        <v>3</v>
      </c>
      <c r="BI32" s="35"/>
      <c r="BJ32" s="35"/>
      <c r="BK32" s="39"/>
      <c r="BL32" s="39"/>
      <c r="BM32" s="40" t="str">
        <f>$D$19</f>
        <v>Red Boys Maintal</v>
      </c>
      <c r="BN32" s="41">
        <f>COUNT($AZ$25,$AW$29,$AZ$33)</f>
        <v>3</v>
      </c>
      <c r="BO32" s="41">
        <f>SUM($BH$25+$BF$29+$BH$33)</f>
        <v>3</v>
      </c>
      <c r="BP32" s="41">
        <f>SUM($AZ$25+$AW$29+$AZ$33)</f>
        <v>4</v>
      </c>
      <c r="BQ32" s="42" t="s">
        <v>17</v>
      </c>
      <c r="BR32" s="41">
        <f>SUM($AW$25+$AZ$29+$AW$33)</f>
        <v>9</v>
      </c>
      <c r="BS32" s="43">
        <f>SUM(BP32-BR32)</f>
        <v>-5</v>
      </c>
      <c r="BT32" s="40"/>
      <c r="BU32" s="40"/>
      <c r="BV32" s="40"/>
      <c r="BW32" s="40"/>
      <c r="BX32" s="40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5"/>
      <c r="CL32" s="69"/>
      <c r="CM32" s="69"/>
      <c r="CN32" s="5"/>
      <c r="CO32" s="69"/>
      <c r="CP32" s="69"/>
      <c r="CQ32" s="5"/>
      <c r="CR32" s="69"/>
      <c r="CS32" s="5"/>
      <c r="CT32" s="5"/>
      <c r="CU32" s="69"/>
      <c r="CV32" s="5"/>
      <c r="CW32" s="70"/>
      <c r="CX32" s="52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</row>
    <row r="33" spans="2:153" s="4" customFormat="1" ht="18" customHeight="1" thickBot="1">
      <c r="B33" s="164">
        <v>10</v>
      </c>
      <c r="C33" s="165"/>
      <c r="D33" s="165"/>
      <c r="E33" s="165"/>
      <c r="F33" s="165"/>
      <c r="G33" s="178" t="str">
        <f>$P$15</f>
        <v>A</v>
      </c>
      <c r="H33" s="178"/>
      <c r="I33" s="178"/>
      <c r="J33" s="152">
        <f t="shared" si="0"/>
        <v>0.8041666666666664</v>
      </c>
      <c r="K33" s="105"/>
      <c r="L33" s="105"/>
      <c r="M33" s="105"/>
      <c r="N33" s="105"/>
      <c r="O33" s="153" t="str">
        <f>$D$17</f>
        <v>Hirschfeld 1997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8" t="s">
        <v>18</v>
      </c>
      <c r="AF33" s="154" t="str">
        <f>$D$19</f>
        <v>Red Boys Maintal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5"/>
      <c r="AW33" s="171">
        <v>0</v>
      </c>
      <c r="AX33" s="172"/>
      <c r="AY33" s="8" t="s">
        <v>17</v>
      </c>
      <c r="AZ33" s="172">
        <v>2</v>
      </c>
      <c r="BA33" s="173"/>
      <c r="BB33" s="174"/>
      <c r="BC33" s="175"/>
      <c r="BD33" s="5"/>
      <c r="BE33" s="71"/>
      <c r="BF33" s="38">
        <f t="shared" si="1"/>
        <v>0</v>
      </c>
      <c r="BG33" s="38" t="s">
        <v>17</v>
      </c>
      <c r="BH33" s="38">
        <f t="shared" si="2"/>
        <v>3</v>
      </c>
      <c r="BI33" s="35"/>
      <c r="BJ33" s="35"/>
      <c r="BK33" s="39"/>
      <c r="BL33" s="39"/>
      <c r="BM33" s="40" t="str">
        <f>$D$17</f>
        <v>Hirschfeld 1997</v>
      </c>
      <c r="BN33" s="41">
        <f>COUNT($AZ$24,$AW$28,$AW$33)</f>
        <v>3</v>
      </c>
      <c r="BO33" s="41">
        <f>SUM($BH$24+$BF$28+$BF$33)</f>
        <v>1</v>
      </c>
      <c r="BP33" s="41">
        <f>SUM($AZ$24+$AW$28+$AW$33)</f>
        <v>5</v>
      </c>
      <c r="BQ33" s="42" t="s">
        <v>17</v>
      </c>
      <c r="BR33" s="41">
        <f>SUM($AW$24+$AZ$28+$AZ$33)</f>
        <v>10</v>
      </c>
      <c r="BS33" s="43">
        <f>SUM(BP33-BR33)</f>
        <v>-5</v>
      </c>
      <c r="BT33" s="40"/>
      <c r="BU33" s="40"/>
      <c r="BV33" s="40"/>
      <c r="BW33" s="40"/>
      <c r="BX33" s="40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5"/>
      <c r="CL33" s="69"/>
      <c r="CM33" s="69"/>
      <c r="CN33" s="5"/>
      <c r="CO33" s="69"/>
      <c r="CP33" s="69"/>
      <c r="CQ33" s="5"/>
      <c r="CR33" s="69"/>
      <c r="CS33" s="5"/>
      <c r="CT33" s="5"/>
      <c r="CU33" s="69"/>
      <c r="CV33" s="5"/>
      <c r="CW33" s="70"/>
      <c r="CX33" s="52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</row>
    <row r="34" spans="2:153" s="4" customFormat="1" ht="18" customHeight="1">
      <c r="B34" s="185">
        <v>11</v>
      </c>
      <c r="C34" s="179"/>
      <c r="D34" s="179"/>
      <c r="E34" s="179"/>
      <c r="F34" s="179"/>
      <c r="G34" s="180" t="str">
        <f>$AS$15</f>
        <v>B</v>
      </c>
      <c r="H34" s="180"/>
      <c r="I34" s="180"/>
      <c r="J34" s="181">
        <f t="shared" si="0"/>
        <v>0.8124999999999997</v>
      </c>
      <c r="K34" s="181"/>
      <c r="L34" s="181"/>
      <c r="M34" s="181"/>
      <c r="N34" s="181"/>
      <c r="O34" s="182" t="str">
        <f>$AG$16</f>
        <v>Issigau</v>
      </c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6" t="s">
        <v>18</v>
      </c>
      <c r="AF34" s="183" t="str">
        <f>$AG$18</f>
        <v>Steinberg</v>
      </c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4"/>
      <c r="AW34" s="166">
        <v>1</v>
      </c>
      <c r="AX34" s="167"/>
      <c r="AY34" s="16" t="s">
        <v>17</v>
      </c>
      <c r="AZ34" s="167">
        <v>5</v>
      </c>
      <c r="BA34" s="168"/>
      <c r="BB34" s="169"/>
      <c r="BC34" s="170"/>
      <c r="BD34" s="5"/>
      <c r="BE34" s="71"/>
      <c r="BF34" s="38">
        <f t="shared" si="1"/>
        <v>0</v>
      </c>
      <c r="BG34" s="38" t="s">
        <v>17</v>
      </c>
      <c r="BH34" s="38">
        <f t="shared" si="2"/>
        <v>3</v>
      </c>
      <c r="BI34" s="35"/>
      <c r="BJ34" s="35"/>
      <c r="BK34" s="39"/>
      <c r="BL34" s="39"/>
      <c r="BM34" s="44"/>
      <c r="BN34" s="44"/>
      <c r="BO34" s="44"/>
      <c r="BP34" s="44"/>
      <c r="BQ34" s="44"/>
      <c r="BR34" s="44"/>
      <c r="BS34" s="43"/>
      <c r="BT34" s="35"/>
      <c r="BU34" s="35"/>
      <c r="BV34" s="62"/>
      <c r="BW34" s="62"/>
      <c r="BX34" s="62"/>
      <c r="BY34" s="72"/>
      <c r="BZ34" s="72"/>
      <c r="CA34" s="72"/>
      <c r="CB34" s="72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</row>
    <row r="35" spans="2:153" s="4" customFormat="1" ht="18" customHeight="1" thickBot="1">
      <c r="B35" s="164">
        <v>12</v>
      </c>
      <c r="C35" s="165"/>
      <c r="D35" s="165"/>
      <c r="E35" s="165"/>
      <c r="F35" s="165"/>
      <c r="G35" s="176" t="str">
        <f>$AS$15</f>
        <v>B</v>
      </c>
      <c r="H35" s="176"/>
      <c r="I35" s="177"/>
      <c r="J35" s="152">
        <f t="shared" si="0"/>
        <v>0.820833333333333</v>
      </c>
      <c r="K35" s="105"/>
      <c r="L35" s="105"/>
      <c r="M35" s="105"/>
      <c r="N35" s="105"/>
      <c r="O35" s="153" t="str">
        <f>$AG$17</f>
        <v>Effelder</v>
      </c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8" t="s">
        <v>18</v>
      </c>
      <c r="AF35" s="154" t="str">
        <f>$AG$19</f>
        <v>Neuseser Flößer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5"/>
      <c r="AW35" s="171">
        <v>3</v>
      </c>
      <c r="AX35" s="172"/>
      <c r="AY35" s="8" t="s">
        <v>17</v>
      </c>
      <c r="AZ35" s="172">
        <v>1</v>
      </c>
      <c r="BA35" s="173"/>
      <c r="BB35" s="174"/>
      <c r="BC35" s="175"/>
      <c r="BD35" s="5"/>
      <c r="BE35" s="71"/>
      <c r="BF35" s="38">
        <f t="shared" si="1"/>
        <v>3</v>
      </c>
      <c r="BG35" s="38" t="s">
        <v>17</v>
      </c>
      <c r="BH35" s="38">
        <f t="shared" si="2"/>
        <v>0</v>
      </c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43"/>
      <c r="BT35" s="35"/>
      <c r="BU35" s="35"/>
      <c r="BV35" s="62"/>
      <c r="BW35" s="62"/>
      <c r="BX35" s="62"/>
      <c r="BY35" s="72"/>
      <c r="BZ35" s="72"/>
      <c r="CA35" s="72"/>
      <c r="CB35" s="72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</row>
    <row r="36" spans="2:153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112"/>
      <c r="AX36" s="112"/>
      <c r="AY36" s="67"/>
      <c r="AZ36" s="112"/>
      <c r="BA36" s="112"/>
      <c r="BB36" s="80"/>
      <c r="BC36" s="80"/>
      <c r="BD36" s="5"/>
      <c r="BE36" s="71"/>
      <c r="BF36" s="38"/>
      <c r="BG36" s="38"/>
      <c r="BH36" s="38"/>
      <c r="BI36" s="35"/>
      <c r="BJ36" s="33"/>
      <c r="BK36" s="33"/>
      <c r="BL36" s="33"/>
      <c r="BM36" s="34"/>
      <c r="BN36" s="34"/>
      <c r="BO36" s="34"/>
      <c r="BP36" s="34"/>
      <c r="BQ36" s="34"/>
      <c r="BR36" s="34"/>
      <c r="BS36" s="43"/>
      <c r="BT36" s="35"/>
      <c r="BU36" s="35"/>
      <c r="BV36" s="62"/>
      <c r="BW36" s="62"/>
      <c r="BX36" s="62"/>
      <c r="BY36" s="72"/>
      <c r="BZ36" s="72"/>
      <c r="CA36" s="72"/>
      <c r="CB36" s="72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</row>
    <row r="37" spans="2:153" s="4" customFormat="1" ht="18" customHeight="1">
      <c r="B37" s="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 s="53"/>
      <c r="BD37" s="5"/>
      <c r="BE37" s="71"/>
      <c r="BF37" s="38"/>
      <c r="BG37" s="38"/>
      <c r="BH37" s="38"/>
      <c r="BI37" s="35"/>
      <c r="BJ37" s="35"/>
      <c r="BK37" s="39"/>
      <c r="BL37" s="39"/>
      <c r="BM37" s="40" t="str">
        <f>$AG$17</f>
        <v>Effelder</v>
      </c>
      <c r="BN37" s="41">
        <f>COUNT($AZ$26,$AW$31,$AW$34)</f>
        <v>3</v>
      </c>
      <c r="BO37" s="41">
        <f>SUM($BH$26+$BF$30+$BF$35)</f>
        <v>9</v>
      </c>
      <c r="BP37" s="41">
        <f>SUM($AZ$26+$AW$30+$AW$35)</f>
        <v>13</v>
      </c>
      <c r="BQ37" s="42" t="s">
        <v>17</v>
      </c>
      <c r="BR37" s="41">
        <f>SUM($AW$26+$AZ$30+$AZ$35)</f>
        <v>3</v>
      </c>
      <c r="BS37" s="43">
        <f>SUM(BP37-BR37)</f>
        <v>10</v>
      </c>
      <c r="BT37" s="35"/>
      <c r="BU37" s="35"/>
      <c r="BV37" s="62"/>
      <c r="BW37" s="62"/>
      <c r="BX37" s="62"/>
      <c r="BY37" s="72"/>
      <c r="BZ37" s="72"/>
      <c r="CA37" s="72"/>
      <c r="CB37" s="72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</row>
    <row r="38" spans="2:153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 s="53"/>
      <c r="BD38" s="5"/>
      <c r="BE38" s="71"/>
      <c r="BF38" s="38"/>
      <c r="BG38" s="38"/>
      <c r="BH38" s="38"/>
      <c r="BI38" s="35"/>
      <c r="BJ38" s="35"/>
      <c r="BK38" s="39"/>
      <c r="BL38" s="39"/>
      <c r="BM38" s="40" t="str">
        <f>$AG$18</f>
        <v>Steinberg</v>
      </c>
      <c r="BN38" s="41">
        <f>COUNT($AW$27,$AZ$30,$AZ$34)</f>
        <v>3</v>
      </c>
      <c r="BO38" s="41">
        <f>SUM($BF$27+$BH$30+$BH$34)</f>
        <v>6</v>
      </c>
      <c r="BP38" s="41">
        <f>SUM($AW$27+$AZ$30+$AZ$34)</f>
        <v>10</v>
      </c>
      <c r="BQ38" s="42" t="s">
        <v>17</v>
      </c>
      <c r="BR38" s="41">
        <f>SUM($AZ$27+$AW$30+$AW$34)</f>
        <v>7</v>
      </c>
      <c r="BS38" s="43">
        <f>SUM(BP38-BR38)</f>
        <v>3</v>
      </c>
      <c r="BT38" s="35"/>
      <c r="BU38" s="35"/>
      <c r="BV38" s="62"/>
      <c r="BW38" s="62"/>
      <c r="BX38" s="62"/>
      <c r="BY38" s="72"/>
      <c r="BZ38" s="72"/>
      <c r="CA38" s="72"/>
      <c r="CB38" s="72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</row>
    <row r="39" spans="2:153" s="4" customFormat="1" ht="18" customHeight="1" thickBot="1">
      <c r="B39"/>
      <c r="C39"/>
      <c r="D39"/>
      <c r="E39" s="246" t="s">
        <v>49</v>
      </c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8" t="str">
        <f>P15</f>
        <v>A</v>
      </c>
      <c r="U39" s="248"/>
      <c r="V39" s="248"/>
      <c r="W39" s="248"/>
      <c r="X39" s="248"/>
      <c r="Y39" s="248"/>
      <c r="Z39" s="248"/>
      <c r="AA39" s="248"/>
      <c r="AB39" s="248"/>
      <c r="AC39" s="248"/>
      <c r="AD39" s="249"/>
      <c r="AE39" s="137" t="s">
        <v>37</v>
      </c>
      <c r="AF39" s="88"/>
      <c r="AG39" s="111"/>
      <c r="AH39" s="137" t="s">
        <v>21</v>
      </c>
      <c r="AI39" s="88"/>
      <c r="AJ39" s="111"/>
      <c r="AK39" s="137" t="s">
        <v>22</v>
      </c>
      <c r="AL39" s="88"/>
      <c r="AM39" s="88"/>
      <c r="AN39" s="88"/>
      <c r="AO39" s="111"/>
      <c r="AP39" s="137" t="s">
        <v>23</v>
      </c>
      <c r="AQ39" s="88"/>
      <c r="AR39" s="111"/>
      <c r="AS39"/>
      <c r="AT39"/>
      <c r="AU39"/>
      <c r="AV39"/>
      <c r="AW39"/>
      <c r="AX39"/>
      <c r="AY39"/>
      <c r="AZ39"/>
      <c r="BA39"/>
      <c r="BB39"/>
      <c r="BC39" s="53"/>
      <c r="BD39" s="5"/>
      <c r="BE39" s="71"/>
      <c r="BF39" s="38"/>
      <c r="BG39" s="38"/>
      <c r="BH39" s="38"/>
      <c r="BI39" s="35"/>
      <c r="BJ39" s="35"/>
      <c r="BK39" s="39"/>
      <c r="BL39" s="39"/>
      <c r="BM39" s="40" t="str">
        <f>$AG$16</f>
        <v>Issigau</v>
      </c>
      <c r="BN39" s="41">
        <f>COUNT($AW$26,$AW$30,$AZ$35)</f>
        <v>3</v>
      </c>
      <c r="BO39" s="41">
        <f>SUM($BF$26+$BH$31+$BF$34)</f>
        <v>3</v>
      </c>
      <c r="BP39" s="41">
        <f>SUM($AW$26+$AZ$31+$AW$34)</f>
        <v>3</v>
      </c>
      <c r="BQ39" s="42" t="s">
        <v>17</v>
      </c>
      <c r="BR39" s="41">
        <f>SUM($AZ$26+$AW$31+$AZ$34)</f>
        <v>12</v>
      </c>
      <c r="BS39" s="43">
        <f>SUM(BP39-BR39)</f>
        <v>-9</v>
      </c>
      <c r="BT39" s="35"/>
      <c r="BU39" s="35"/>
      <c r="BV39" s="62"/>
      <c r="BW39" s="62"/>
      <c r="BX39" s="62"/>
      <c r="BY39" s="72"/>
      <c r="BZ39" s="72"/>
      <c r="CA39" s="72"/>
      <c r="CB39" s="72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</row>
    <row r="40" spans="2:153" s="4" customFormat="1" ht="18" customHeight="1">
      <c r="B40"/>
      <c r="C40"/>
      <c r="D40"/>
      <c r="E40" s="136" t="s">
        <v>7</v>
      </c>
      <c r="F40" s="119"/>
      <c r="G40" s="123" t="str">
        <f>IF(ISBLANK($AZ$25),"",$BM$30)</f>
        <v>Steinwiesen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130">
        <f>$BN$30</f>
        <v>3</v>
      </c>
      <c r="AF40" s="131"/>
      <c r="AG40" s="132"/>
      <c r="AH40" s="130">
        <f>$BO$30</f>
        <v>9</v>
      </c>
      <c r="AI40" s="131"/>
      <c r="AJ40" s="132"/>
      <c r="AK40" s="119">
        <f>$BP$30</f>
        <v>8</v>
      </c>
      <c r="AL40" s="119"/>
      <c r="AM40" s="10" t="s">
        <v>17</v>
      </c>
      <c r="AN40" s="119">
        <f>$BR$30</f>
        <v>1</v>
      </c>
      <c r="AO40" s="119"/>
      <c r="AP40" s="138">
        <f>$BS$30</f>
        <v>7</v>
      </c>
      <c r="AQ40" s="139"/>
      <c r="AR40" s="140"/>
      <c r="AS40"/>
      <c r="AT40"/>
      <c r="AU40"/>
      <c r="AV40"/>
      <c r="AW40"/>
      <c r="AX40"/>
      <c r="AY40"/>
      <c r="AZ40"/>
      <c r="BA40"/>
      <c r="BB40"/>
      <c r="BC40" s="53"/>
      <c r="BD40" s="5"/>
      <c r="BE40" s="71"/>
      <c r="BF40" s="38"/>
      <c r="BG40" s="38"/>
      <c r="BH40" s="38"/>
      <c r="BI40" s="35"/>
      <c r="BJ40" s="35"/>
      <c r="BK40" s="39"/>
      <c r="BL40" s="39"/>
      <c r="BM40" s="40" t="str">
        <f>$AG$19</f>
        <v>Neuseser Flößer</v>
      </c>
      <c r="BN40" s="41">
        <f>COUNT($AZ$27,$AW$31,$AZ$35)</f>
        <v>3</v>
      </c>
      <c r="BO40" s="41">
        <f>SUM($BH$27+$BF$31+$BH$35)</f>
        <v>0</v>
      </c>
      <c r="BP40" s="41">
        <f>SUM($AZ$27+$AW$31+$AZ$35)</f>
        <v>4</v>
      </c>
      <c r="BQ40" s="42" t="s">
        <v>17</v>
      </c>
      <c r="BR40" s="41">
        <f>SUM($AW$27+$AZ$31+$AW$35)</f>
        <v>8</v>
      </c>
      <c r="BS40" s="43">
        <f>SUM(BP40-BR40)</f>
        <v>-4</v>
      </c>
      <c r="BT40" s="35"/>
      <c r="BU40" s="35"/>
      <c r="BV40" s="62"/>
      <c r="BW40" s="62"/>
      <c r="BX40" s="62"/>
      <c r="BY40" s="72"/>
      <c r="BZ40" s="72"/>
      <c r="CA40" s="72"/>
      <c r="CB40" s="72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</row>
    <row r="41" spans="2:153" s="4" customFormat="1" ht="18" customHeight="1">
      <c r="B41"/>
      <c r="C41"/>
      <c r="D41"/>
      <c r="E41" s="141" t="s">
        <v>8</v>
      </c>
      <c r="F41" s="118"/>
      <c r="G41" s="116" t="str">
        <f>IF(ISBLANK($AZ$25),"",$BM$31)</f>
        <v>Neukenroth´67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  <c r="AE41" s="133">
        <f>$BN$31</f>
        <v>3</v>
      </c>
      <c r="AF41" s="134"/>
      <c r="AG41" s="135"/>
      <c r="AH41" s="133">
        <f>$BO$31</f>
        <v>4</v>
      </c>
      <c r="AI41" s="134"/>
      <c r="AJ41" s="135"/>
      <c r="AK41" s="118">
        <f>$BP$31</f>
        <v>12</v>
      </c>
      <c r="AL41" s="118"/>
      <c r="AM41" s="11" t="s">
        <v>17</v>
      </c>
      <c r="AN41" s="118">
        <f>$BR$31</f>
        <v>9</v>
      </c>
      <c r="AO41" s="118"/>
      <c r="AP41" s="125">
        <f>$BS$31</f>
        <v>3</v>
      </c>
      <c r="AQ41" s="126"/>
      <c r="AR41" s="127"/>
      <c r="AS41"/>
      <c r="AT41"/>
      <c r="AU41"/>
      <c r="AV41"/>
      <c r="AW41"/>
      <c r="AX41"/>
      <c r="AY41"/>
      <c r="AZ41"/>
      <c r="BA41"/>
      <c r="BB41"/>
      <c r="BC41" s="53"/>
      <c r="BD41" s="5"/>
      <c r="BE41" s="71"/>
      <c r="BF41" s="38"/>
      <c r="BG41" s="38"/>
      <c r="BH41" s="38"/>
      <c r="BI41" s="35"/>
      <c r="BJ41" s="35"/>
      <c r="BK41" s="39"/>
      <c r="BL41" s="39"/>
      <c r="BM41" s="45"/>
      <c r="BN41" s="46"/>
      <c r="BO41" s="46"/>
      <c r="BP41" s="47"/>
      <c r="BQ41" s="46"/>
      <c r="BR41" s="48"/>
      <c r="BS41" s="35"/>
      <c r="BT41" s="35"/>
      <c r="BU41" s="35"/>
      <c r="BV41" s="62"/>
      <c r="BW41" s="62"/>
      <c r="BX41" s="62"/>
      <c r="BY41" s="72"/>
      <c r="BZ41" s="72"/>
      <c r="CA41" s="72"/>
      <c r="CB41" s="72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</row>
    <row r="42" spans="2:153" s="4" customFormat="1" ht="18" customHeight="1">
      <c r="B42"/>
      <c r="C42"/>
      <c r="D42"/>
      <c r="E42" s="141" t="s">
        <v>9</v>
      </c>
      <c r="F42" s="118"/>
      <c r="G42" s="116" t="str">
        <f>IF(ISBLANK($AZ$25),"",$BM$32)</f>
        <v>Red Boys Maintal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  <c r="AE42" s="133">
        <f>$BN$32</f>
        <v>3</v>
      </c>
      <c r="AF42" s="134"/>
      <c r="AG42" s="135"/>
      <c r="AH42" s="133">
        <f>$BO$32</f>
        <v>3</v>
      </c>
      <c r="AI42" s="134"/>
      <c r="AJ42" s="135"/>
      <c r="AK42" s="118">
        <f>$BP$32</f>
        <v>4</v>
      </c>
      <c r="AL42" s="118"/>
      <c r="AM42" s="11" t="s">
        <v>17</v>
      </c>
      <c r="AN42" s="118">
        <f>$BR$32</f>
        <v>9</v>
      </c>
      <c r="AO42" s="118"/>
      <c r="AP42" s="125">
        <f>$BS$32</f>
        <v>-5</v>
      </c>
      <c r="AQ42" s="126"/>
      <c r="AR42" s="127"/>
      <c r="AS42"/>
      <c r="AT42"/>
      <c r="AU42"/>
      <c r="AV42"/>
      <c r="AW42"/>
      <c r="AX42"/>
      <c r="AY42"/>
      <c r="AZ42"/>
      <c r="BA42"/>
      <c r="BB42"/>
      <c r="BC42" s="53"/>
      <c r="BD42" s="5"/>
      <c r="BE42" s="71"/>
      <c r="BF42" s="38"/>
      <c r="BG42" s="38"/>
      <c r="BH42" s="38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62"/>
      <c r="BW42" s="62"/>
      <c r="BX42" s="62"/>
      <c r="BY42" s="72"/>
      <c r="BZ42" s="72"/>
      <c r="CA42" s="72"/>
      <c r="CB42" s="72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</row>
    <row r="43" spans="5:153" ht="18" customHeight="1" thickBot="1">
      <c r="E43" s="156">
        <v>4</v>
      </c>
      <c r="F43" s="157"/>
      <c r="G43" s="128" t="str">
        <f>IF(ISBLANK($AZ$25),"",$BM$33)</f>
        <v>Hirschfeld 1997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49">
        <f>$BN$33</f>
        <v>3</v>
      </c>
      <c r="AF43" s="150"/>
      <c r="AG43" s="151"/>
      <c r="AH43" s="149">
        <f>$BO$33</f>
        <v>1</v>
      </c>
      <c r="AI43" s="150"/>
      <c r="AJ43" s="151"/>
      <c r="AK43" s="113">
        <f>$BP$33</f>
        <v>5</v>
      </c>
      <c r="AL43" s="113"/>
      <c r="AM43" s="12" t="s">
        <v>17</v>
      </c>
      <c r="AN43" s="113">
        <f>$BR$33</f>
        <v>10</v>
      </c>
      <c r="AO43" s="113"/>
      <c r="AP43" s="146">
        <f>$BS$33</f>
        <v>-5</v>
      </c>
      <c r="AQ43" s="147"/>
      <c r="AR43" s="148"/>
      <c r="BF43" s="38"/>
      <c r="BG43" s="38"/>
      <c r="BH43" s="38"/>
      <c r="CP43" s="75"/>
      <c r="CQ43" s="75"/>
      <c r="CR43" s="75"/>
      <c r="CS43" s="75"/>
      <c r="CT43" s="75"/>
      <c r="CU43" s="75"/>
      <c r="CV43" s="75"/>
      <c r="CW43" s="75"/>
      <c r="CX43" s="75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</row>
    <row r="44" spans="94:120" ht="18" customHeight="1" thickBot="1">
      <c r="CP44" s="75"/>
      <c r="CQ44" s="75"/>
      <c r="CR44" s="75"/>
      <c r="CS44" s="75"/>
      <c r="CT44" s="75"/>
      <c r="CU44" s="75"/>
      <c r="CV44" s="75"/>
      <c r="CW44" s="75"/>
      <c r="CX44" s="75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5:120" ht="18" customHeight="1" thickBot="1">
      <c r="E45" s="159" t="s">
        <v>49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 t="str">
        <f>AS15</f>
        <v>B</v>
      </c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20" t="s">
        <v>37</v>
      </c>
      <c r="AF45" s="121"/>
      <c r="AG45" s="122"/>
      <c r="AH45" s="120" t="s">
        <v>21</v>
      </c>
      <c r="AI45" s="121"/>
      <c r="AJ45" s="122"/>
      <c r="AK45" s="120" t="s">
        <v>22</v>
      </c>
      <c r="AL45" s="121"/>
      <c r="AM45" s="121"/>
      <c r="AN45" s="121"/>
      <c r="AO45" s="122"/>
      <c r="AP45" s="120" t="s">
        <v>23</v>
      </c>
      <c r="AQ45" s="121"/>
      <c r="AR45" s="122"/>
      <c r="CP45" s="75"/>
      <c r="CQ45" s="75"/>
      <c r="CR45" s="75"/>
      <c r="CS45" s="75"/>
      <c r="CT45" s="75"/>
      <c r="CU45" s="75"/>
      <c r="CV45" s="75"/>
      <c r="CW45" s="75"/>
      <c r="CX45" s="75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5:120" ht="18" customHeight="1">
      <c r="E46" s="136" t="s">
        <v>7</v>
      </c>
      <c r="F46" s="119"/>
      <c r="G46" s="123" t="str">
        <f>IF(ISBLANK($AZ$27),"",$BM$37)</f>
        <v>Effelder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4"/>
      <c r="AE46" s="130">
        <f>$BN$37</f>
        <v>3</v>
      </c>
      <c r="AF46" s="131"/>
      <c r="AG46" s="132"/>
      <c r="AH46" s="130">
        <f>$BO$37</f>
        <v>9</v>
      </c>
      <c r="AI46" s="131"/>
      <c r="AJ46" s="132"/>
      <c r="AK46" s="119">
        <f>$BP$37</f>
        <v>13</v>
      </c>
      <c r="AL46" s="119"/>
      <c r="AM46" s="10" t="s">
        <v>17</v>
      </c>
      <c r="AN46" s="119">
        <f>$BR$37</f>
        <v>3</v>
      </c>
      <c r="AO46" s="119"/>
      <c r="AP46" s="138">
        <f>$BS$37</f>
        <v>10</v>
      </c>
      <c r="AQ46" s="139"/>
      <c r="AR46" s="140"/>
      <c r="CP46" s="75"/>
      <c r="CQ46" s="75"/>
      <c r="CR46" s="75"/>
      <c r="CS46" s="75"/>
      <c r="CT46" s="75"/>
      <c r="CU46" s="75"/>
      <c r="CV46" s="75"/>
      <c r="CW46" s="75"/>
      <c r="CX46" s="75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5:102" s="9" customFormat="1" ht="18" customHeight="1">
      <c r="E47" s="141" t="s">
        <v>8</v>
      </c>
      <c r="F47" s="118"/>
      <c r="G47" s="116" t="str">
        <f>IF(ISBLANK($AZ$27),"",$BM$38)</f>
        <v>Steinberg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7"/>
      <c r="AE47" s="133">
        <f>$BN$38</f>
        <v>3</v>
      </c>
      <c r="AF47" s="134"/>
      <c r="AG47" s="135"/>
      <c r="AH47" s="133">
        <f>$BO$38</f>
        <v>6</v>
      </c>
      <c r="AI47" s="134"/>
      <c r="AJ47" s="135"/>
      <c r="AK47" s="118">
        <f>$BP$38</f>
        <v>10</v>
      </c>
      <c r="AL47" s="118"/>
      <c r="AM47" s="11" t="s">
        <v>17</v>
      </c>
      <c r="AN47" s="118">
        <f>$BR$38</f>
        <v>7</v>
      </c>
      <c r="AO47" s="118"/>
      <c r="AP47" s="125">
        <f>$BS$38</f>
        <v>3</v>
      </c>
      <c r="AQ47" s="126"/>
      <c r="AR47" s="127"/>
      <c r="BE47" s="79"/>
      <c r="BF47" s="63"/>
      <c r="BG47" s="63"/>
      <c r="BH47" s="63"/>
      <c r="BI47" s="63"/>
      <c r="BJ47" s="63"/>
      <c r="BK47" s="63"/>
      <c r="BL47" s="63"/>
      <c r="BM47" s="64"/>
      <c r="BN47" s="64"/>
      <c r="BO47" s="64"/>
      <c r="BP47" s="64"/>
      <c r="BQ47" s="64"/>
      <c r="BR47" s="64"/>
      <c r="BS47" s="64"/>
      <c r="BT47" s="64"/>
      <c r="BU47" s="64"/>
      <c r="BV47" s="65"/>
      <c r="BW47" s="65"/>
      <c r="BX47" s="65"/>
      <c r="BY47" s="76"/>
      <c r="BZ47" s="76"/>
      <c r="CA47" s="76"/>
      <c r="CB47" s="76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</row>
    <row r="48" spans="5:120" ht="18" customHeight="1">
      <c r="E48" s="141" t="s">
        <v>9</v>
      </c>
      <c r="F48" s="118"/>
      <c r="G48" s="116" t="str">
        <f>IF(ISBLANK($AZ$27),"",$BM$39)</f>
        <v>Issigau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133">
        <f>$BN$39</f>
        <v>3</v>
      </c>
      <c r="AF48" s="134"/>
      <c r="AG48" s="135"/>
      <c r="AH48" s="133">
        <f>$BO$39</f>
        <v>3</v>
      </c>
      <c r="AI48" s="134"/>
      <c r="AJ48" s="135"/>
      <c r="AK48" s="118">
        <f>$BP$39</f>
        <v>3</v>
      </c>
      <c r="AL48" s="118"/>
      <c r="AM48" s="11" t="s">
        <v>17</v>
      </c>
      <c r="AN48" s="118">
        <f>$BR$39</f>
        <v>12</v>
      </c>
      <c r="AO48" s="118"/>
      <c r="AP48" s="125">
        <f>$BS$39</f>
        <v>-9</v>
      </c>
      <c r="AQ48" s="126"/>
      <c r="AR48" s="127"/>
      <c r="CP48" s="75"/>
      <c r="CQ48" s="75"/>
      <c r="CR48" s="75"/>
      <c r="CS48" s="75"/>
      <c r="CT48" s="75"/>
      <c r="CU48" s="75"/>
      <c r="CV48" s="75"/>
      <c r="CW48" s="75"/>
      <c r="CX48" s="75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5:120" ht="18" customHeight="1" thickBot="1">
      <c r="E49" s="156" t="s">
        <v>10</v>
      </c>
      <c r="F49" s="157"/>
      <c r="G49" s="128" t="str">
        <f>IF(ISBLANK($AZ$27),"",$BM$40)</f>
        <v>Neuseser Flößer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9"/>
      <c r="AE49" s="149">
        <f>$BN$40</f>
        <v>3</v>
      </c>
      <c r="AF49" s="150"/>
      <c r="AG49" s="151"/>
      <c r="AH49" s="149">
        <f>$BO$40</f>
        <v>0</v>
      </c>
      <c r="AI49" s="150"/>
      <c r="AJ49" s="151"/>
      <c r="AK49" s="113">
        <f>$BP$40</f>
        <v>4</v>
      </c>
      <c r="AL49" s="113"/>
      <c r="AM49" s="12" t="s">
        <v>17</v>
      </c>
      <c r="AN49" s="113">
        <f>$BR$40</f>
        <v>8</v>
      </c>
      <c r="AO49" s="113"/>
      <c r="AP49" s="146">
        <f>$BS$40</f>
        <v>-4</v>
      </c>
      <c r="AQ49" s="147"/>
      <c r="AR49" s="148"/>
      <c r="CP49" s="75"/>
      <c r="CQ49" s="75"/>
      <c r="CR49" s="75"/>
      <c r="CS49" s="75"/>
      <c r="CT49" s="75"/>
      <c r="CU49" s="75"/>
      <c r="CV49" s="75"/>
      <c r="CW49" s="75"/>
      <c r="CX49" s="75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94:120" ht="18" customHeight="1">
      <c r="CP50" s="75"/>
      <c r="CQ50" s="75"/>
      <c r="CR50" s="75"/>
      <c r="CS50" s="75"/>
      <c r="CT50" s="75"/>
      <c r="CU50" s="75"/>
      <c r="CV50" s="75"/>
      <c r="CW50" s="75"/>
      <c r="CX50" s="75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94:120" ht="18" customHeight="1">
      <c r="CP51" s="75"/>
      <c r="CQ51" s="75"/>
      <c r="CR51" s="75"/>
      <c r="CS51" s="75"/>
      <c r="CT51" s="75"/>
      <c r="CU51" s="75"/>
      <c r="CV51" s="75"/>
      <c r="CW51" s="75"/>
      <c r="CX51" s="75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spans="94:120" ht="12.75">
      <c r="CP52" s="75"/>
      <c r="CQ52" s="75"/>
      <c r="CR52" s="75"/>
      <c r="CS52" s="75"/>
      <c r="CT52" s="75"/>
      <c r="CU52" s="75"/>
      <c r="CV52" s="75"/>
      <c r="CW52" s="75"/>
      <c r="CX52" s="75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2:120" ht="33">
      <c r="B53" s="163" t="str">
        <f>$A$2</f>
        <v>Oberfrankenvereinigung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CP53" s="75"/>
      <c r="CQ53" s="75"/>
      <c r="CR53" s="75"/>
      <c r="CS53" s="75"/>
      <c r="CT53" s="75"/>
      <c r="CU53" s="75"/>
      <c r="CV53" s="75"/>
      <c r="CW53" s="75"/>
      <c r="CX53" s="75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2:120" ht="27">
      <c r="B54" s="158" t="str">
        <f>$A$3</f>
        <v>Zopf-Gedächtnispokal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CP54" s="75"/>
      <c r="CQ54" s="75"/>
      <c r="CR54" s="75"/>
      <c r="CS54" s="75"/>
      <c r="CT54" s="75"/>
      <c r="CU54" s="75"/>
      <c r="CV54" s="75"/>
      <c r="CW54" s="75"/>
      <c r="CX54" s="75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spans="94:120" ht="12.75">
      <c r="CP55" s="75"/>
      <c r="CQ55" s="75"/>
      <c r="CR55" s="75"/>
      <c r="CS55" s="75"/>
      <c r="CT55" s="75"/>
      <c r="CU55" s="75"/>
      <c r="CV55" s="75"/>
      <c r="CW55" s="75"/>
      <c r="CX55" s="75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spans="2:120" ht="12.75">
      <c r="B56" s="1"/>
      <c r="CP56" s="75"/>
      <c r="CQ56" s="75"/>
      <c r="CR56" s="75"/>
      <c r="CS56" s="75"/>
      <c r="CT56" s="75"/>
      <c r="CU56" s="75"/>
      <c r="CV56" s="75"/>
      <c r="CW56" s="75"/>
      <c r="CX56" s="75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</row>
    <row r="57" spans="94:120" ht="12.75">
      <c r="CP57" s="75"/>
      <c r="CQ57" s="75"/>
      <c r="CR57" s="75"/>
      <c r="CS57" s="75"/>
      <c r="CT57" s="75"/>
      <c r="CU57" s="75"/>
      <c r="CV57" s="75"/>
      <c r="CW57" s="75"/>
      <c r="CX57" s="75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spans="1:120" ht="15.75">
      <c r="A58" s="2"/>
      <c r="B58" s="2"/>
      <c r="C58" s="2"/>
      <c r="D58" s="2"/>
      <c r="E58" s="2"/>
      <c r="F58" s="2"/>
      <c r="G58" s="6" t="s">
        <v>2</v>
      </c>
      <c r="H58" s="216" t="s">
        <v>55</v>
      </c>
      <c r="I58" s="217"/>
      <c r="J58" s="217"/>
      <c r="K58" s="217"/>
      <c r="L58" s="217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214">
        <v>1</v>
      </c>
      <c r="V58" s="214"/>
      <c r="W58" s="31" t="s">
        <v>38</v>
      </c>
      <c r="X58" s="213">
        <v>0.006944444444444444</v>
      </c>
      <c r="Y58" s="213"/>
      <c r="Z58" s="213"/>
      <c r="AA58" s="213"/>
      <c r="AB58" s="213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213">
        <v>0.001388888888888889</v>
      </c>
      <c r="AM58" s="213"/>
      <c r="AN58" s="213"/>
      <c r="AO58" s="213"/>
      <c r="AP58" s="213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CP58" s="75"/>
      <c r="CQ58" s="75"/>
      <c r="CR58" s="75"/>
      <c r="CS58" s="75"/>
      <c r="CT58" s="75"/>
      <c r="CU58" s="75"/>
      <c r="CV58" s="75"/>
      <c r="CW58" s="75"/>
      <c r="CX58" s="75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</row>
    <row r="59" spans="94:120" ht="6" customHeight="1">
      <c r="CP59" s="75"/>
      <c r="CQ59" s="75"/>
      <c r="CR59" s="75"/>
      <c r="CS59" s="75"/>
      <c r="CT59" s="75"/>
      <c r="CU59" s="75"/>
      <c r="CV59" s="75"/>
      <c r="CW59" s="75"/>
      <c r="CX59" s="75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94:120" ht="3.75" customHeight="1" thickBot="1">
      <c r="CP60" s="75"/>
      <c r="CQ60" s="75"/>
      <c r="CR60" s="75"/>
      <c r="CS60" s="75"/>
      <c r="CT60" s="75"/>
      <c r="CU60" s="75"/>
      <c r="CV60" s="75"/>
      <c r="CW60" s="75"/>
      <c r="CX60" s="75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</row>
    <row r="61" spans="2:120" ht="19.5" customHeight="1" thickBot="1">
      <c r="B61" s="90" t="s">
        <v>12</v>
      </c>
      <c r="C61" s="91"/>
      <c r="D61" s="92"/>
      <c r="E61" s="93"/>
      <c r="F61" s="93"/>
      <c r="G61" s="93"/>
      <c r="H61" s="93"/>
      <c r="I61" s="94"/>
      <c r="J61" s="87" t="s">
        <v>15</v>
      </c>
      <c r="K61" s="88"/>
      <c r="L61" s="88"/>
      <c r="M61" s="88"/>
      <c r="N61" s="89"/>
      <c r="O61" s="87" t="s">
        <v>42</v>
      </c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9"/>
      <c r="AW61" s="87" t="s">
        <v>19</v>
      </c>
      <c r="AX61" s="88"/>
      <c r="AY61" s="88"/>
      <c r="AZ61" s="88"/>
      <c r="BA61" s="89"/>
      <c r="BB61" s="87"/>
      <c r="BC61" s="111"/>
      <c r="BF61" s="36"/>
      <c r="BG61" s="37"/>
      <c r="BH61" s="37"/>
      <c r="CP61" s="75"/>
      <c r="CQ61" s="75"/>
      <c r="CR61" s="75"/>
      <c r="CS61" s="75"/>
      <c r="CT61" s="75"/>
      <c r="CU61" s="75"/>
      <c r="CV61" s="75"/>
      <c r="CW61" s="75"/>
      <c r="CX61" s="75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2:120" ht="18" customHeight="1">
      <c r="B62" s="95">
        <v>13</v>
      </c>
      <c r="C62" s="96"/>
      <c r="D62" s="95"/>
      <c r="E62" s="96"/>
      <c r="F62" s="96"/>
      <c r="G62" s="96"/>
      <c r="H62" s="96"/>
      <c r="I62" s="99"/>
      <c r="J62" s="101">
        <v>0.8333333333333334</v>
      </c>
      <c r="K62" s="102"/>
      <c r="L62" s="102"/>
      <c r="M62" s="102"/>
      <c r="N62" s="103"/>
      <c r="O62" s="107" t="str">
        <f>IF($AE$40=0,"",$G$43)</f>
        <v>Hirschfeld 1997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16" t="s">
        <v>18</v>
      </c>
      <c r="AF62" s="81" t="str">
        <f>IF(O62="","",$G$49)</f>
        <v>Neuseser Flößer</v>
      </c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2"/>
      <c r="AW62" s="83">
        <v>0</v>
      </c>
      <c r="AX62" s="84"/>
      <c r="AY62" s="84" t="s">
        <v>17</v>
      </c>
      <c r="AZ62" s="84">
        <v>5</v>
      </c>
      <c r="BA62" s="114"/>
      <c r="BB62" s="96"/>
      <c r="BC62" s="99"/>
      <c r="BF62" s="38"/>
      <c r="BG62" s="38"/>
      <c r="BH62" s="38"/>
      <c r="CP62" s="75"/>
      <c r="CQ62" s="75"/>
      <c r="CR62" s="75"/>
      <c r="CS62" s="75"/>
      <c r="CT62" s="75"/>
      <c r="CU62" s="75"/>
      <c r="CV62" s="75"/>
      <c r="CW62" s="75"/>
      <c r="CX62" s="75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spans="2:120" ht="12" customHeight="1" thickBot="1">
      <c r="B63" s="97"/>
      <c r="C63" s="98"/>
      <c r="D63" s="97"/>
      <c r="E63" s="98"/>
      <c r="F63" s="98"/>
      <c r="G63" s="98"/>
      <c r="H63" s="98"/>
      <c r="I63" s="100"/>
      <c r="J63" s="104"/>
      <c r="K63" s="105"/>
      <c r="L63" s="105"/>
      <c r="M63" s="105"/>
      <c r="N63" s="106"/>
      <c r="O63" s="108" t="s">
        <v>25</v>
      </c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7"/>
      <c r="AF63" s="109" t="s">
        <v>29</v>
      </c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10"/>
      <c r="AW63" s="85"/>
      <c r="AX63" s="86"/>
      <c r="AY63" s="86"/>
      <c r="AZ63" s="86"/>
      <c r="BA63" s="115"/>
      <c r="BB63" s="98"/>
      <c r="BC63" s="100"/>
      <c r="BF63" s="38"/>
      <c r="BG63" s="38"/>
      <c r="BH63" s="38"/>
      <c r="CP63" s="75"/>
      <c r="CQ63" s="75"/>
      <c r="CR63" s="75"/>
      <c r="CS63" s="75"/>
      <c r="CT63" s="75"/>
      <c r="CU63" s="75"/>
      <c r="CV63" s="75"/>
      <c r="CW63" s="75"/>
      <c r="CX63" s="75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spans="58:120" ht="3.75" customHeight="1" thickBot="1">
      <c r="BF64" s="38"/>
      <c r="BG64" s="38"/>
      <c r="BH64" s="38"/>
      <c r="CP64" s="75"/>
      <c r="CQ64" s="75"/>
      <c r="CR64" s="75"/>
      <c r="CS64" s="75"/>
      <c r="CT64" s="75"/>
      <c r="CU64" s="75"/>
      <c r="CV64" s="75"/>
      <c r="CW64" s="75"/>
      <c r="CX64" s="75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2:120" ht="19.5" customHeight="1" thickBot="1">
      <c r="B65" s="90" t="s">
        <v>12</v>
      </c>
      <c r="C65" s="91"/>
      <c r="D65" s="92"/>
      <c r="E65" s="93"/>
      <c r="F65" s="93"/>
      <c r="G65" s="93"/>
      <c r="H65" s="93"/>
      <c r="I65" s="94"/>
      <c r="J65" s="87" t="s">
        <v>15</v>
      </c>
      <c r="K65" s="88"/>
      <c r="L65" s="88"/>
      <c r="M65" s="88"/>
      <c r="N65" s="89"/>
      <c r="O65" s="87" t="s">
        <v>40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9"/>
      <c r="AW65" s="87" t="s">
        <v>19</v>
      </c>
      <c r="AX65" s="88"/>
      <c r="AY65" s="88"/>
      <c r="AZ65" s="88"/>
      <c r="BA65" s="89"/>
      <c r="BB65" s="87"/>
      <c r="BC65" s="111"/>
      <c r="BF65" s="38"/>
      <c r="BG65" s="38"/>
      <c r="BH65" s="38"/>
      <c r="CP65" s="75"/>
      <c r="CQ65" s="75"/>
      <c r="CR65" s="75"/>
      <c r="CS65" s="75"/>
      <c r="CT65" s="75"/>
      <c r="CU65" s="75"/>
      <c r="CV65" s="75"/>
      <c r="CW65" s="75"/>
      <c r="CX65" s="75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2:120" ht="12" customHeight="1">
      <c r="B66" s="95">
        <v>14</v>
      </c>
      <c r="C66" s="96"/>
      <c r="D66" s="95"/>
      <c r="E66" s="96"/>
      <c r="F66" s="96"/>
      <c r="G66" s="96"/>
      <c r="H66" s="96"/>
      <c r="I66" s="99"/>
      <c r="J66" s="101">
        <f>$J$62+$U$58*$X$58+$AL$58</f>
        <v>0.8416666666666667</v>
      </c>
      <c r="K66" s="102"/>
      <c r="L66" s="102"/>
      <c r="M66" s="102"/>
      <c r="N66" s="103"/>
      <c r="O66" s="107" t="str">
        <f>IF($AE$40=0,"",$G$46)</f>
        <v>Effelder</v>
      </c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16" t="s">
        <v>18</v>
      </c>
      <c r="AF66" s="81" t="str">
        <f>IF(O66="","",$G$41)</f>
        <v>Neukenroth´67</v>
      </c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2"/>
      <c r="AW66" s="83">
        <v>4</v>
      </c>
      <c r="AX66" s="84"/>
      <c r="AY66" s="84" t="s">
        <v>17</v>
      </c>
      <c r="AZ66" s="84">
        <v>2</v>
      </c>
      <c r="BA66" s="114"/>
      <c r="BB66" s="96"/>
      <c r="BC66" s="99"/>
      <c r="BF66" s="38"/>
      <c r="BG66" s="38"/>
      <c r="BH66" s="38"/>
      <c r="CP66" s="75"/>
      <c r="CQ66" s="75"/>
      <c r="CR66" s="75"/>
      <c r="CS66" s="75"/>
      <c r="CT66" s="75"/>
      <c r="CU66" s="75"/>
      <c r="CV66" s="75"/>
      <c r="CW66" s="75"/>
      <c r="CX66" s="75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</row>
    <row r="67" spans="2:120" ht="12" customHeight="1" thickBot="1">
      <c r="B67" s="97"/>
      <c r="C67" s="98"/>
      <c r="D67" s="97"/>
      <c r="E67" s="98"/>
      <c r="F67" s="98"/>
      <c r="G67" s="98"/>
      <c r="H67" s="98"/>
      <c r="I67" s="100"/>
      <c r="J67" s="104"/>
      <c r="K67" s="105"/>
      <c r="L67" s="105"/>
      <c r="M67" s="105"/>
      <c r="N67" s="106"/>
      <c r="O67" s="108" t="s">
        <v>32</v>
      </c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7"/>
      <c r="AF67" s="109" t="s">
        <v>27</v>
      </c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10"/>
      <c r="AW67" s="85"/>
      <c r="AX67" s="86"/>
      <c r="AY67" s="86"/>
      <c r="AZ67" s="86"/>
      <c r="BA67" s="115"/>
      <c r="BB67" s="98"/>
      <c r="BC67" s="100"/>
      <c r="BF67" s="38"/>
      <c r="BG67" s="38"/>
      <c r="BH67" s="38"/>
      <c r="CP67" s="75"/>
      <c r="CQ67" s="75"/>
      <c r="CR67" s="75"/>
      <c r="CS67" s="75"/>
      <c r="CT67" s="75"/>
      <c r="CU67" s="75"/>
      <c r="CV67" s="75"/>
      <c r="CW67" s="75"/>
      <c r="CX67" s="75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58:120" ht="3.75" customHeight="1" thickBot="1">
      <c r="BF68" s="38"/>
      <c r="BG68" s="38"/>
      <c r="BH68" s="38"/>
      <c r="CP68" s="75"/>
      <c r="CQ68" s="75"/>
      <c r="CR68" s="75"/>
      <c r="CS68" s="75"/>
      <c r="CT68" s="75"/>
      <c r="CU68" s="75"/>
      <c r="CV68" s="75"/>
      <c r="CW68" s="75"/>
      <c r="CX68" s="75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</row>
    <row r="69" spans="2:120" ht="19.5" customHeight="1" thickBot="1">
      <c r="B69" s="90" t="s">
        <v>12</v>
      </c>
      <c r="C69" s="91"/>
      <c r="D69" s="92"/>
      <c r="E69" s="93"/>
      <c r="F69" s="93"/>
      <c r="G69" s="93"/>
      <c r="H69" s="93"/>
      <c r="I69" s="94"/>
      <c r="J69" s="87" t="s">
        <v>15</v>
      </c>
      <c r="K69" s="88"/>
      <c r="L69" s="88"/>
      <c r="M69" s="88"/>
      <c r="N69" s="89"/>
      <c r="O69" s="87" t="s">
        <v>41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9"/>
      <c r="AW69" s="87" t="s">
        <v>19</v>
      </c>
      <c r="AX69" s="88"/>
      <c r="AY69" s="88"/>
      <c r="AZ69" s="88"/>
      <c r="BA69" s="89"/>
      <c r="BB69" s="87"/>
      <c r="BC69" s="111"/>
      <c r="BF69" s="38"/>
      <c r="BG69" s="38"/>
      <c r="BH69" s="38"/>
      <c r="CP69" s="75"/>
      <c r="CQ69" s="75"/>
      <c r="CR69" s="75"/>
      <c r="CS69" s="75"/>
      <c r="CT69" s="75"/>
      <c r="CU69" s="75"/>
      <c r="CV69" s="75"/>
      <c r="CW69" s="75"/>
      <c r="CX69" s="75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</row>
    <row r="70" spans="2:120" ht="18" customHeight="1">
      <c r="B70" s="95">
        <v>15</v>
      </c>
      <c r="C70" s="96"/>
      <c r="D70" s="95"/>
      <c r="E70" s="96"/>
      <c r="F70" s="96"/>
      <c r="G70" s="96"/>
      <c r="H70" s="96"/>
      <c r="I70" s="99"/>
      <c r="J70" s="101">
        <f>$J$66+$U$58*$X$58+$AL$58</f>
        <v>0.85</v>
      </c>
      <c r="K70" s="102"/>
      <c r="L70" s="102"/>
      <c r="M70" s="102"/>
      <c r="N70" s="103"/>
      <c r="O70" s="107" t="str">
        <f>IF($AE$40=0,"",$G$40)</f>
        <v>Steinwiesen</v>
      </c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16" t="s">
        <v>18</v>
      </c>
      <c r="AF70" s="81" t="s">
        <v>62</v>
      </c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2"/>
      <c r="AW70" s="83">
        <v>2</v>
      </c>
      <c r="AX70" s="84"/>
      <c r="AY70" s="84" t="s">
        <v>17</v>
      </c>
      <c r="AZ70" s="84">
        <v>4</v>
      </c>
      <c r="BA70" s="114"/>
      <c r="BB70" s="96"/>
      <c r="BC70" s="99"/>
      <c r="BF70" s="38"/>
      <c r="BG70" s="38"/>
      <c r="BH70" s="38"/>
      <c r="CP70" s="75"/>
      <c r="CQ70" s="75"/>
      <c r="CR70" s="75"/>
      <c r="CS70" s="75"/>
      <c r="CT70" s="75"/>
      <c r="CU70" s="75"/>
      <c r="CV70" s="75"/>
      <c r="CW70" s="75"/>
      <c r="CX70" s="75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</row>
    <row r="71" spans="2:120" ht="12" customHeight="1" thickBot="1">
      <c r="B71" s="97"/>
      <c r="C71" s="98"/>
      <c r="D71" s="97"/>
      <c r="E71" s="98"/>
      <c r="F71" s="98"/>
      <c r="G71" s="98"/>
      <c r="H71" s="98"/>
      <c r="I71" s="100"/>
      <c r="J71" s="104"/>
      <c r="K71" s="105"/>
      <c r="L71" s="105"/>
      <c r="M71" s="105"/>
      <c r="N71" s="106"/>
      <c r="O71" s="108" t="s">
        <v>28</v>
      </c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7"/>
      <c r="AF71" s="109" t="s">
        <v>31</v>
      </c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10"/>
      <c r="AW71" s="85"/>
      <c r="AX71" s="86"/>
      <c r="AY71" s="86"/>
      <c r="AZ71" s="86"/>
      <c r="BA71" s="115"/>
      <c r="BB71" s="98"/>
      <c r="BC71" s="100"/>
      <c r="BF71" s="38"/>
      <c r="BG71" s="38"/>
      <c r="BH71" s="38"/>
      <c r="BZ71" s="73"/>
      <c r="CA71" s="73"/>
      <c r="CB71" s="73"/>
      <c r="CC71" s="77"/>
      <c r="CD71" s="77"/>
      <c r="CE71" s="77"/>
      <c r="CF71" s="77"/>
      <c r="CG71" s="77"/>
      <c r="CH71" s="77"/>
      <c r="CP71" s="75"/>
      <c r="CQ71" s="75"/>
      <c r="CR71" s="75"/>
      <c r="CS71" s="75"/>
      <c r="CT71" s="75"/>
      <c r="CU71" s="75"/>
      <c r="CV71" s="75"/>
      <c r="CW71" s="75"/>
      <c r="CX71" s="75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</row>
    <row r="72" spans="58:120" ht="3.75" customHeight="1" thickBot="1">
      <c r="BF72" s="38"/>
      <c r="BG72" s="38"/>
      <c r="BH72" s="38"/>
      <c r="CP72" s="75"/>
      <c r="CQ72" s="75"/>
      <c r="CR72" s="75"/>
      <c r="CS72" s="75"/>
      <c r="CT72" s="75"/>
      <c r="CU72" s="75"/>
      <c r="CV72" s="75"/>
      <c r="CW72" s="75"/>
      <c r="CX72" s="75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</row>
    <row r="73" spans="2:120" ht="19.5" customHeight="1" thickBot="1">
      <c r="B73" s="90" t="s">
        <v>12</v>
      </c>
      <c r="C73" s="91"/>
      <c r="D73" s="92"/>
      <c r="E73" s="93"/>
      <c r="F73" s="93"/>
      <c r="G73" s="93"/>
      <c r="H73" s="93"/>
      <c r="I73" s="94"/>
      <c r="J73" s="87" t="s">
        <v>15</v>
      </c>
      <c r="K73" s="88"/>
      <c r="L73" s="88"/>
      <c r="M73" s="88"/>
      <c r="N73" s="89"/>
      <c r="O73" s="87" t="s">
        <v>43</v>
      </c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9"/>
      <c r="AW73" s="87" t="s">
        <v>19</v>
      </c>
      <c r="AX73" s="88"/>
      <c r="AY73" s="88"/>
      <c r="AZ73" s="88"/>
      <c r="BA73" s="89"/>
      <c r="BB73" s="87"/>
      <c r="BC73" s="111"/>
      <c r="BF73" s="38"/>
      <c r="BG73" s="38"/>
      <c r="BH73" s="38"/>
      <c r="CP73" s="75"/>
      <c r="CQ73" s="75"/>
      <c r="CR73" s="75"/>
      <c r="CS73" s="75"/>
      <c r="CT73" s="75"/>
      <c r="CU73" s="75"/>
      <c r="CV73" s="75"/>
      <c r="CW73" s="75"/>
      <c r="CX73" s="75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</row>
    <row r="74" spans="2:120" ht="18" customHeight="1">
      <c r="B74" s="95">
        <v>16</v>
      </c>
      <c r="C74" s="96"/>
      <c r="D74" s="95"/>
      <c r="E74" s="96"/>
      <c r="F74" s="96"/>
      <c r="G74" s="96"/>
      <c r="H74" s="96"/>
      <c r="I74" s="99"/>
      <c r="J74" s="101">
        <f>$J$70+$U$58*$X$58+$AL$58</f>
        <v>0.8583333333333333</v>
      </c>
      <c r="K74" s="102"/>
      <c r="L74" s="102"/>
      <c r="M74" s="102"/>
      <c r="N74" s="103"/>
      <c r="O74" s="107" t="str">
        <f>IF($AE$40=0,"",$G$42)</f>
        <v>Red Boys Maintal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16" t="s">
        <v>18</v>
      </c>
      <c r="AF74" s="81" t="str">
        <f>IF(O74="","",$G$48)</f>
        <v>Issigau</v>
      </c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2"/>
      <c r="AW74" s="83">
        <v>2</v>
      </c>
      <c r="AX74" s="84"/>
      <c r="AY74" s="84" t="s">
        <v>17</v>
      </c>
      <c r="AZ74" s="84">
        <v>0</v>
      </c>
      <c r="BA74" s="114"/>
      <c r="BB74" s="96"/>
      <c r="BC74" s="99"/>
      <c r="CP74" s="75"/>
      <c r="CQ74" s="75"/>
      <c r="CR74" s="75"/>
      <c r="CS74" s="75"/>
      <c r="CT74" s="75"/>
      <c r="CU74" s="75"/>
      <c r="CV74" s="75"/>
      <c r="CW74" s="75"/>
      <c r="CX74" s="75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</row>
    <row r="75" spans="2:120" ht="12" customHeight="1" thickBot="1">
      <c r="B75" s="97"/>
      <c r="C75" s="98"/>
      <c r="D75" s="97"/>
      <c r="E75" s="98"/>
      <c r="F75" s="98"/>
      <c r="G75" s="98"/>
      <c r="H75" s="98"/>
      <c r="I75" s="100"/>
      <c r="J75" s="104"/>
      <c r="K75" s="105"/>
      <c r="L75" s="105"/>
      <c r="M75" s="105"/>
      <c r="N75" s="106"/>
      <c r="O75" s="108" t="s">
        <v>26</v>
      </c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7"/>
      <c r="AF75" s="109" t="s">
        <v>30</v>
      </c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10"/>
      <c r="AW75" s="85"/>
      <c r="AX75" s="86"/>
      <c r="AY75" s="86"/>
      <c r="AZ75" s="86"/>
      <c r="BA75" s="115"/>
      <c r="BB75" s="98"/>
      <c r="BC75" s="100"/>
      <c r="BZ75" s="73"/>
      <c r="CA75" s="73"/>
      <c r="CB75" s="73"/>
      <c r="CC75" s="77"/>
      <c r="CD75" s="77"/>
      <c r="CE75" s="77"/>
      <c r="CF75" s="77"/>
      <c r="CG75" s="77"/>
      <c r="CH75" s="77"/>
      <c r="CP75" s="75"/>
      <c r="CQ75" s="75"/>
      <c r="CR75" s="75"/>
      <c r="CS75" s="75"/>
      <c r="CT75" s="75"/>
      <c r="CU75" s="75"/>
      <c r="CV75" s="75"/>
      <c r="CW75" s="75"/>
      <c r="CX75" s="75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</row>
    <row r="76" spans="78:120" ht="3.75" customHeight="1" thickBot="1">
      <c r="BZ76" s="73"/>
      <c r="CA76" s="73"/>
      <c r="CB76" s="73"/>
      <c r="CC76" s="77"/>
      <c r="CD76" s="77"/>
      <c r="CE76" s="77"/>
      <c r="CF76" s="77"/>
      <c r="CG76" s="77"/>
      <c r="CH76" s="77"/>
      <c r="CP76" s="75"/>
      <c r="CQ76" s="75"/>
      <c r="CR76" s="75"/>
      <c r="CS76" s="75"/>
      <c r="CT76" s="75"/>
      <c r="CU76" s="75"/>
      <c r="CV76" s="75"/>
      <c r="CW76" s="75"/>
      <c r="CX76" s="75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</row>
    <row r="77" spans="2:120" ht="19.5" customHeight="1" thickBot="1">
      <c r="B77" s="90" t="s">
        <v>12</v>
      </c>
      <c r="C77" s="91"/>
      <c r="D77" s="92"/>
      <c r="E77" s="93"/>
      <c r="F77" s="93"/>
      <c r="G77" s="93"/>
      <c r="H77" s="93"/>
      <c r="I77" s="94"/>
      <c r="J77" s="87" t="s">
        <v>15</v>
      </c>
      <c r="K77" s="88"/>
      <c r="L77" s="88"/>
      <c r="M77" s="88"/>
      <c r="N77" s="89"/>
      <c r="O77" s="87" t="s">
        <v>44</v>
      </c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9"/>
      <c r="AW77" s="87" t="s">
        <v>19</v>
      </c>
      <c r="AX77" s="88"/>
      <c r="AY77" s="88"/>
      <c r="AZ77" s="88"/>
      <c r="BA77" s="89"/>
      <c r="BB77" s="87"/>
      <c r="BC77" s="111"/>
      <c r="BZ77" s="73"/>
      <c r="CA77" s="73"/>
      <c r="CB77" s="28"/>
      <c r="CC77" s="77"/>
      <c r="CD77" s="77"/>
      <c r="CE77" s="77"/>
      <c r="CF77" s="77"/>
      <c r="CG77" s="77"/>
      <c r="CH77" s="77"/>
      <c r="CP77" s="75"/>
      <c r="CQ77" s="75"/>
      <c r="CR77" s="75"/>
      <c r="CS77" s="75"/>
      <c r="CT77" s="75"/>
      <c r="CU77" s="75"/>
      <c r="CV77" s="75"/>
      <c r="CW77" s="75"/>
      <c r="CX77" s="75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</row>
    <row r="78" spans="2:120" ht="18" customHeight="1">
      <c r="B78" s="95">
        <v>17</v>
      </c>
      <c r="C78" s="96"/>
      <c r="D78" s="95"/>
      <c r="E78" s="96"/>
      <c r="F78" s="96"/>
      <c r="G78" s="96"/>
      <c r="H78" s="96"/>
      <c r="I78" s="99"/>
      <c r="J78" s="101">
        <f>$J$74+$U$58*$X$58+$AL$58</f>
        <v>0.8666666666666666</v>
      </c>
      <c r="K78" s="102"/>
      <c r="L78" s="102"/>
      <c r="M78" s="102"/>
      <c r="N78" s="103"/>
      <c r="O78" s="107" t="str">
        <f>IF(ISBLANK($AZ$70)," ",IF($AW$70&lt;$AZ$70,$O$70,IF($AZ$70&lt;$AW$70,$AF$70)))</f>
        <v>Steinwiesen</v>
      </c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16" t="s">
        <v>18</v>
      </c>
      <c r="AF78" s="81" t="str">
        <f>IF(ISBLANK($AZ$66)," ",IF($AW$66&lt;$AZ$66,$O$66,IF($AZ$66&lt;$AW$66,$AF$66)))</f>
        <v>Neukenroth´67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2"/>
      <c r="AW78" s="83">
        <v>5</v>
      </c>
      <c r="AX78" s="84"/>
      <c r="AY78" s="84" t="s">
        <v>17</v>
      </c>
      <c r="AZ78" s="84">
        <v>2</v>
      </c>
      <c r="BA78" s="114"/>
      <c r="BB78" s="96"/>
      <c r="BC78" s="99"/>
      <c r="BZ78" s="73"/>
      <c r="CA78" s="73"/>
      <c r="CB78" s="28"/>
      <c r="CC78" s="77"/>
      <c r="CD78" s="77"/>
      <c r="CE78" s="77"/>
      <c r="CF78" s="77"/>
      <c r="CG78" s="77"/>
      <c r="CH78" s="77"/>
      <c r="CP78" s="75"/>
      <c r="CQ78" s="75"/>
      <c r="CR78" s="75"/>
      <c r="CS78" s="75"/>
      <c r="CT78" s="75"/>
      <c r="CU78" s="75"/>
      <c r="CV78" s="75"/>
      <c r="CW78" s="75"/>
      <c r="CX78" s="75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</row>
    <row r="79" spans="2:120" ht="12" customHeight="1" thickBot="1">
      <c r="B79" s="97"/>
      <c r="C79" s="98"/>
      <c r="D79" s="97"/>
      <c r="E79" s="98"/>
      <c r="F79" s="98"/>
      <c r="G79" s="98"/>
      <c r="H79" s="98"/>
      <c r="I79" s="100"/>
      <c r="J79" s="104"/>
      <c r="K79" s="105"/>
      <c r="L79" s="105"/>
      <c r="M79" s="105"/>
      <c r="N79" s="106"/>
      <c r="O79" s="108" t="s">
        <v>47</v>
      </c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7"/>
      <c r="AF79" s="109" t="s">
        <v>45</v>
      </c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10"/>
      <c r="AW79" s="85"/>
      <c r="AX79" s="86"/>
      <c r="AY79" s="86"/>
      <c r="AZ79" s="86"/>
      <c r="BA79" s="115"/>
      <c r="BB79" s="98"/>
      <c r="BC79" s="100"/>
      <c r="CP79" s="75"/>
      <c r="CQ79" s="75"/>
      <c r="CR79" s="75"/>
      <c r="CS79" s="75"/>
      <c r="CT79" s="75"/>
      <c r="CU79" s="75"/>
      <c r="CV79" s="75"/>
      <c r="CW79" s="75"/>
      <c r="CX79" s="75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</row>
    <row r="80" spans="94:120" ht="3.75" customHeight="1" thickBot="1">
      <c r="CP80" s="75"/>
      <c r="CQ80" s="75"/>
      <c r="CR80" s="75"/>
      <c r="CS80" s="75"/>
      <c r="CT80" s="75"/>
      <c r="CU80" s="75"/>
      <c r="CV80" s="75"/>
      <c r="CW80" s="75"/>
      <c r="CX80" s="75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</row>
    <row r="81" spans="2:120" ht="19.5" customHeight="1" thickBot="1">
      <c r="B81" s="90" t="s">
        <v>12</v>
      </c>
      <c r="C81" s="91"/>
      <c r="D81" s="92"/>
      <c r="E81" s="93"/>
      <c r="F81" s="93"/>
      <c r="G81" s="93"/>
      <c r="H81" s="93"/>
      <c r="I81" s="94"/>
      <c r="J81" s="87" t="s">
        <v>15</v>
      </c>
      <c r="K81" s="88"/>
      <c r="L81" s="88"/>
      <c r="M81" s="88"/>
      <c r="N81" s="89"/>
      <c r="O81" s="87" t="s">
        <v>36</v>
      </c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9"/>
      <c r="AW81" s="87" t="s">
        <v>19</v>
      </c>
      <c r="AX81" s="88"/>
      <c r="AY81" s="88"/>
      <c r="AZ81" s="88"/>
      <c r="BA81" s="89"/>
      <c r="BB81" s="87"/>
      <c r="BC81" s="111"/>
      <c r="CP81" s="75"/>
      <c r="CQ81" s="75"/>
      <c r="CR81" s="75"/>
      <c r="CS81" s="75"/>
      <c r="CT81" s="75"/>
      <c r="CU81" s="75"/>
      <c r="CV81" s="75"/>
      <c r="CW81" s="75"/>
      <c r="CX81" s="75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</row>
    <row r="82" spans="2:120" ht="18" customHeight="1">
      <c r="B82" s="95">
        <v>16</v>
      </c>
      <c r="C82" s="96"/>
      <c r="D82" s="95"/>
      <c r="E82" s="96"/>
      <c r="F82" s="96"/>
      <c r="G82" s="96"/>
      <c r="H82" s="96"/>
      <c r="I82" s="99"/>
      <c r="J82" s="101">
        <f>$J$78+$U$58*$X$58+$AL$58</f>
        <v>0.8749999999999999</v>
      </c>
      <c r="K82" s="102"/>
      <c r="L82" s="102"/>
      <c r="M82" s="102"/>
      <c r="N82" s="103"/>
      <c r="O82" s="107" t="str">
        <f>IF(ISBLANK($AZ$70)," ",IF($AW$70&gt;$AZ$70,$O$70,IF($AZ$70&gt;$AW$70,$AF$70)))</f>
        <v>Steinberg</v>
      </c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16" t="s">
        <v>18</v>
      </c>
      <c r="AF82" s="81" t="str">
        <f>IF(ISBLANK($AZ$66)," ",IF($AW$66&gt;$AZ$66,$O$66,IF($AZ$66&gt;$AW$66,$AF$66)))</f>
        <v>Effelder</v>
      </c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2"/>
      <c r="AW82" s="83">
        <v>10</v>
      </c>
      <c r="AX82" s="84"/>
      <c r="AY82" s="84" t="s">
        <v>17</v>
      </c>
      <c r="AZ82" s="84">
        <v>9</v>
      </c>
      <c r="BA82" s="114"/>
      <c r="BB82" s="96" t="s">
        <v>66</v>
      </c>
      <c r="BC82" s="99"/>
      <c r="CP82" s="75"/>
      <c r="CQ82" s="75"/>
      <c r="CR82" s="75"/>
      <c r="CS82" s="75"/>
      <c r="CT82" s="75"/>
      <c r="CU82" s="75"/>
      <c r="CV82" s="75"/>
      <c r="CW82" s="75"/>
      <c r="CX82" s="75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</row>
    <row r="83" spans="2:120" ht="12" customHeight="1" thickBot="1">
      <c r="B83" s="97"/>
      <c r="C83" s="98"/>
      <c r="D83" s="97"/>
      <c r="E83" s="98"/>
      <c r="F83" s="98"/>
      <c r="G83" s="98"/>
      <c r="H83" s="98"/>
      <c r="I83" s="100"/>
      <c r="J83" s="104"/>
      <c r="K83" s="105"/>
      <c r="L83" s="105"/>
      <c r="M83" s="105"/>
      <c r="N83" s="106"/>
      <c r="O83" s="108" t="s">
        <v>48</v>
      </c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7"/>
      <c r="AF83" s="109" t="s">
        <v>46</v>
      </c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10"/>
      <c r="AW83" s="85"/>
      <c r="AX83" s="86"/>
      <c r="AY83" s="86"/>
      <c r="AZ83" s="86"/>
      <c r="BA83" s="115"/>
      <c r="BB83" s="98"/>
      <c r="BC83" s="100"/>
      <c r="CP83" s="75"/>
      <c r="CQ83" s="75"/>
      <c r="CR83" s="75"/>
      <c r="CS83" s="75"/>
      <c r="CT83" s="75"/>
      <c r="CU83" s="75"/>
      <c r="CV83" s="75"/>
      <c r="CW83" s="75"/>
      <c r="CX83" s="75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</row>
    <row r="84" spans="94:120" ht="12.75">
      <c r="CP84" s="75"/>
      <c r="CQ84" s="75"/>
      <c r="CR84" s="75"/>
      <c r="CS84" s="75"/>
      <c r="CT84" s="75"/>
      <c r="CU84" s="75"/>
      <c r="CV84" s="75"/>
      <c r="CW84" s="75"/>
      <c r="CX84" s="75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</row>
    <row r="85" spans="94:120" ht="12.75">
      <c r="CP85" s="75"/>
      <c r="CQ85" s="75"/>
      <c r="CR85" s="75"/>
      <c r="CS85" s="75"/>
      <c r="CT85" s="75"/>
      <c r="CU85" s="75"/>
      <c r="CV85" s="75"/>
      <c r="CW85" s="75"/>
      <c r="CX85" s="75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</row>
    <row r="86" spans="57:120" ht="12.75">
      <c r="BE86" s="53"/>
      <c r="BF86" s="54"/>
      <c r="BG86" s="54"/>
      <c r="BH86" s="54"/>
      <c r="BI86" s="54"/>
      <c r="BJ86" s="54"/>
      <c r="BK86" s="54"/>
      <c r="BL86" s="54"/>
      <c r="BM86" s="66"/>
      <c r="BN86" s="66"/>
      <c r="BO86" s="66"/>
      <c r="BP86" s="66"/>
      <c r="BQ86" s="66"/>
      <c r="BR86" s="66"/>
      <c r="BS86" s="66"/>
      <c r="BT86" s="66"/>
      <c r="BU86" s="66"/>
      <c r="CP86" s="75"/>
      <c r="CQ86" s="75"/>
      <c r="CR86" s="75"/>
      <c r="CS86" s="75"/>
      <c r="CT86" s="75"/>
      <c r="CU86" s="75"/>
      <c r="CV86" s="75"/>
      <c r="CW86" s="75"/>
      <c r="CX86" s="75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</row>
    <row r="87" spans="2:120" ht="12.75">
      <c r="B87" s="1"/>
      <c r="BE87" s="53"/>
      <c r="BF87" s="54"/>
      <c r="BG87" s="54"/>
      <c r="BH87" s="54"/>
      <c r="BI87" s="54"/>
      <c r="BJ87" s="54"/>
      <c r="BK87" s="54"/>
      <c r="BL87" s="54"/>
      <c r="BM87" s="66"/>
      <c r="BN87" s="66"/>
      <c r="BO87" s="66"/>
      <c r="BP87" s="66"/>
      <c r="BQ87" s="66"/>
      <c r="BR87" s="66"/>
      <c r="BS87" s="66"/>
      <c r="BT87" s="66"/>
      <c r="BU87" s="66"/>
      <c r="CP87" s="75"/>
      <c r="CQ87" s="75"/>
      <c r="CR87" s="75"/>
      <c r="CS87" s="75"/>
      <c r="CT87" s="75"/>
      <c r="CU87" s="75"/>
      <c r="CV87" s="75"/>
      <c r="CW87" s="75"/>
      <c r="CX87" s="75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</row>
    <row r="88" spans="94:120" ht="12.75" thickBot="1">
      <c r="CP88" s="75"/>
      <c r="CQ88" s="75"/>
      <c r="CR88" s="75"/>
      <c r="CS88" s="75"/>
      <c r="CT88" s="75"/>
      <c r="CU88" s="75"/>
      <c r="CV88" s="75"/>
      <c r="CW88" s="75"/>
      <c r="CX88" s="75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</row>
    <row r="89" spans="9:120" ht="25.5" customHeight="1">
      <c r="I89" s="232" t="s">
        <v>7</v>
      </c>
      <c r="J89" s="233"/>
      <c r="K89" s="233"/>
      <c r="L89" s="18"/>
      <c r="M89" s="228" t="str">
        <f>IF(ISBLANK($AZ$82)," ",IF($AW$82&gt;$AZ$82,$O$82,IF($AZ$82&gt;$AW$82,$AF$82)))</f>
        <v>Steinberg</v>
      </c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9"/>
      <c r="CP89" s="75"/>
      <c r="CQ89" s="75"/>
      <c r="CR89" s="75"/>
      <c r="CS89" s="75"/>
      <c r="CT89" s="75"/>
      <c r="CU89" s="75"/>
      <c r="CV89" s="75"/>
      <c r="CW89" s="75"/>
      <c r="CX89" s="75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</row>
    <row r="90" spans="9:120" ht="25.5" customHeight="1">
      <c r="I90" s="234" t="s">
        <v>8</v>
      </c>
      <c r="J90" s="235"/>
      <c r="K90" s="235"/>
      <c r="L90" s="20"/>
      <c r="M90" s="230" t="str">
        <f>IF(ISBLANK($AZ$82)," ",IF($AW$82&lt;$AZ$82,$O$82,IF($AZ$82&lt;$AW$82,$AF$82)))</f>
        <v>Effelder</v>
      </c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1"/>
      <c r="CP90" s="75"/>
      <c r="CQ90" s="75"/>
      <c r="CR90" s="75"/>
      <c r="CS90" s="75"/>
      <c r="CT90" s="75"/>
      <c r="CU90" s="75"/>
      <c r="CV90" s="75"/>
      <c r="CW90" s="75"/>
      <c r="CX90" s="75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</row>
    <row r="91" spans="9:120" ht="25.5" customHeight="1">
      <c r="I91" s="236" t="s">
        <v>9</v>
      </c>
      <c r="J91" s="237"/>
      <c r="K91" s="237"/>
      <c r="L91" s="19"/>
      <c r="M91" s="242" t="str">
        <f>IF(ISBLANK($AZ$78)," ",IF($AW$78&gt;$AZ$78,$O$78,IF($AZ$78&gt;$AW$78,$AF$78)))</f>
        <v>Steinwiesen</v>
      </c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3"/>
      <c r="CP91" s="75"/>
      <c r="CQ91" s="75"/>
      <c r="CR91" s="75"/>
      <c r="CS91" s="75"/>
      <c r="CT91" s="75"/>
      <c r="CU91" s="75"/>
      <c r="CV91" s="75"/>
      <c r="CW91" s="75"/>
      <c r="CX91" s="75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</row>
    <row r="92" spans="9:120" ht="25.5" customHeight="1">
      <c r="I92" s="234" t="s">
        <v>10</v>
      </c>
      <c r="J92" s="235"/>
      <c r="K92" s="235"/>
      <c r="L92" s="20"/>
      <c r="M92" s="230" t="str">
        <f>IF(ISBLANK($AZ$78)," ",IF($AW$78&lt;$AZ$78,$O$78,IF($AZ$78&lt;$AW$78,$AF$78)))</f>
        <v>Neukenroth´67</v>
      </c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1"/>
      <c r="CP92" s="75"/>
      <c r="CQ92" s="75"/>
      <c r="CR92" s="75"/>
      <c r="CS92" s="75"/>
      <c r="CT92" s="75"/>
      <c r="CU92" s="75"/>
      <c r="CV92" s="75"/>
      <c r="CW92" s="75"/>
      <c r="CX92" s="75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</row>
    <row r="93" spans="9:120" ht="25.5" customHeight="1">
      <c r="I93" s="236" t="s">
        <v>11</v>
      </c>
      <c r="J93" s="237"/>
      <c r="K93" s="237"/>
      <c r="L93" s="19"/>
      <c r="M93" s="242" t="str">
        <f>IF(ISBLANK($AZ$74)," ",IF($AW$74&gt;$AZ$74,$O$74,IF($AZ$74&gt;$AW$74,$AF$74)))</f>
        <v>Red Boys Maintal</v>
      </c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3"/>
      <c r="CP93" s="75"/>
      <c r="CQ93" s="75"/>
      <c r="CR93" s="75"/>
      <c r="CS93" s="75"/>
      <c r="CT93" s="75"/>
      <c r="CU93" s="75"/>
      <c r="CV93" s="75"/>
      <c r="CW93" s="75"/>
      <c r="CX93" s="75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</row>
    <row r="94" spans="9:120" ht="25.5" customHeight="1">
      <c r="I94" s="234" t="s">
        <v>33</v>
      </c>
      <c r="J94" s="235"/>
      <c r="K94" s="235"/>
      <c r="L94" s="20"/>
      <c r="M94" s="230" t="str">
        <f>IF(ISBLANK($AZ$74)," ",IF($AW$74&lt;$AZ$74,$O$74,IF($AZ$74&lt;$AW$74,$AF$74)))</f>
        <v>Issigau</v>
      </c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1"/>
      <c r="CP94" s="75"/>
      <c r="CQ94" s="75"/>
      <c r="CR94" s="75"/>
      <c r="CS94" s="75"/>
      <c r="CT94" s="75"/>
      <c r="CU94" s="75"/>
      <c r="CV94" s="75"/>
      <c r="CW94" s="75"/>
      <c r="CX94" s="75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</row>
    <row r="95" spans="9:120" ht="25.5" customHeight="1">
      <c r="I95" s="236" t="s">
        <v>34</v>
      </c>
      <c r="J95" s="237"/>
      <c r="K95" s="237"/>
      <c r="L95" s="19"/>
      <c r="M95" s="242" t="str">
        <f>IF(ISBLANK($AZ$62)," ",IF($AW$62&gt;$AZ$62,$O$62,IF($AZ$62&gt;$AW$62,$AF$62)))</f>
        <v>Neuseser Flößer</v>
      </c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3"/>
      <c r="CP95" s="75"/>
      <c r="CQ95" s="75"/>
      <c r="CR95" s="75"/>
      <c r="CS95" s="75"/>
      <c r="CT95" s="75"/>
      <c r="CU95" s="75"/>
      <c r="CV95" s="75"/>
      <c r="CW95" s="75"/>
      <c r="CX95" s="75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</row>
    <row r="96" spans="9:120" ht="25.5" customHeight="1" thickBot="1">
      <c r="I96" s="238" t="s">
        <v>35</v>
      </c>
      <c r="J96" s="239"/>
      <c r="K96" s="239"/>
      <c r="L96" s="21"/>
      <c r="M96" s="240" t="str">
        <f>IF(ISBLANK($AZ$62)," ",IF($AW$62&lt;$AZ$62,$O$62,IF($AZ$62&lt;$AW$62,$AF$62)))</f>
        <v>Hirschfeld 1997</v>
      </c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1"/>
      <c r="CP96" s="75"/>
      <c r="CQ96" s="75"/>
      <c r="CR96" s="75"/>
      <c r="CS96" s="75"/>
      <c r="CT96" s="75"/>
      <c r="CU96" s="75"/>
      <c r="CV96" s="75"/>
      <c r="CW96" s="75"/>
      <c r="CX96" s="75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</row>
    <row r="97" spans="57:102" ht="25.5" customHeight="1">
      <c r="BE97" s="53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/>
      <c r="CQ97"/>
      <c r="CR97"/>
      <c r="CS97"/>
      <c r="CT97"/>
      <c r="CU97"/>
      <c r="CV97"/>
      <c r="CW97"/>
      <c r="CX97"/>
    </row>
    <row r="98" spans="57:102" ht="25.5" customHeight="1">
      <c r="BE98" s="53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/>
      <c r="CQ98"/>
      <c r="CR98"/>
      <c r="CS98"/>
      <c r="CT98"/>
      <c r="CU98"/>
      <c r="CV98"/>
      <c r="CW98"/>
      <c r="CX98"/>
    </row>
    <row r="99" ht="15">
      <c r="I99" s="2" t="s">
        <v>64</v>
      </c>
    </row>
    <row r="101" ht="15">
      <c r="I101" s="2" t="s">
        <v>65</v>
      </c>
    </row>
  </sheetData>
  <sheetProtection/>
  <mergeCells count="347">
    <mergeCell ref="P15:Z15"/>
    <mergeCell ref="E39:S39"/>
    <mergeCell ref="T39:AD39"/>
    <mergeCell ref="M94:AV94"/>
    <mergeCell ref="D61:I61"/>
    <mergeCell ref="D62:I63"/>
    <mergeCell ref="D73:I73"/>
    <mergeCell ref="D74:I75"/>
    <mergeCell ref="D77:I77"/>
    <mergeCell ref="D78:I79"/>
    <mergeCell ref="I91:K91"/>
    <mergeCell ref="I92:K92"/>
    <mergeCell ref="M96:AV96"/>
    <mergeCell ref="O77:AV77"/>
    <mergeCell ref="M91:AV91"/>
    <mergeCell ref="M92:AV92"/>
    <mergeCell ref="M93:AV93"/>
    <mergeCell ref="I93:K93"/>
    <mergeCell ref="I94:K94"/>
    <mergeCell ref="M95:AV95"/>
    <mergeCell ref="I95:K95"/>
    <mergeCell ref="I96:K96"/>
    <mergeCell ref="AW77:BA77"/>
    <mergeCell ref="BB77:BC77"/>
    <mergeCell ref="B81:C81"/>
    <mergeCell ref="J81:N81"/>
    <mergeCell ref="O81:AV81"/>
    <mergeCell ref="AW81:BA81"/>
    <mergeCell ref="BB81:BC81"/>
    <mergeCell ref="AY82:AY83"/>
    <mergeCell ref="B73:C73"/>
    <mergeCell ref="J73:N73"/>
    <mergeCell ref="O73:AV73"/>
    <mergeCell ref="AW73:BA73"/>
    <mergeCell ref="BB73:BC73"/>
    <mergeCell ref="B77:C77"/>
    <mergeCell ref="J77:N77"/>
    <mergeCell ref="BB74:BC75"/>
    <mergeCell ref="O75:AD75"/>
    <mergeCell ref="AF75:AV75"/>
    <mergeCell ref="BB62:BC63"/>
    <mergeCell ref="AZ82:BA83"/>
    <mergeCell ref="BB82:BC83"/>
    <mergeCell ref="O83:AD83"/>
    <mergeCell ref="AF83:AV83"/>
    <mergeCell ref="O82:AD82"/>
    <mergeCell ref="AF82:AV82"/>
    <mergeCell ref="AW82:AX83"/>
    <mergeCell ref="AZ78:BA79"/>
    <mergeCell ref="BB78:BC79"/>
    <mergeCell ref="AW78:AX79"/>
    <mergeCell ref="AY78:AY79"/>
    <mergeCell ref="B78:C79"/>
    <mergeCell ref="J78:N79"/>
    <mergeCell ref="O78:AD78"/>
    <mergeCell ref="AF78:AV78"/>
    <mergeCell ref="O79:AD79"/>
    <mergeCell ref="AF79:AV79"/>
    <mergeCell ref="D81:I81"/>
    <mergeCell ref="M89:AV89"/>
    <mergeCell ref="M90:AV90"/>
    <mergeCell ref="B82:C83"/>
    <mergeCell ref="J82:N83"/>
    <mergeCell ref="D82:I83"/>
    <mergeCell ref="I89:K89"/>
    <mergeCell ref="I90:K90"/>
    <mergeCell ref="O74:AD74"/>
    <mergeCell ref="AF74:AV74"/>
    <mergeCell ref="AW74:AX75"/>
    <mergeCell ref="AY74:AY75"/>
    <mergeCell ref="B74:C75"/>
    <mergeCell ref="J74:N75"/>
    <mergeCell ref="AY62:AY63"/>
    <mergeCell ref="AZ62:BA63"/>
    <mergeCell ref="AZ74:BA75"/>
    <mergeCell ref="O63:AD63"/>
    <mergeCell ref="AF63:AV63"/>
    <mergeCell ref="O62:AD62"/>
    <mergeCell ref="AF62:AV62"/>
    <mergeCell ref="AW62:AX63"/>
    <mergeCell ref="AY70:AY71"/>
    <mergeCell ref="AZ70:BA71"/>
    <mergeCell ref="X58:AB58"/>
    <mergeCell ref="AL58:AP58"/>
    <mergeCell ref="B62:C63"/>
    <mergeCell ref="J62:N63"/>
    <mergeCell ref="O61:AV61"/>
    <mergeCell ref="H58:L58"/>
    <mergeCell ref="U58:V58"/>
    <mergeCell ref="B61:C61"/>
    <mergeCell ref="J61:N61"/>
    <mergeCell ref="BB18:BC18"/>
    <mergeCell ref="AG19:BA19"/>
    <mergeCell ref="BB19:BC19"/>
    <mergeCell ref="BB17:BC17"/>
    <mergeCell ref="BB24:BC24"/>
    <mergeCell ref="AW24:AX24"/>
    <mergeCell ref="AZ24:BA24"/>
    <mergeCell ref="AG18:BA18"/>
    <mergeCell ref="AF24:AV24"/>
    <mergeCell ref="AE18:AF18"/>
    <mergeCell ref="B8:AM8"/>
    <mergeCell ref="X10:AB10"/>
    <mergeCell ref="H10:L10"/>
    <mergeCell ref="AE15:AR15"/>
    <mergeCell ref="AS15:BC15"/>
    <mergeCell ref="AE16:AF16"/>
    <mergeCell ref="Y16:Z16"/>
    <mergeCell ref="B16:C16"/>
    <mergeCell ref="BB16:BC16"/>
    <mergeCell ref="B15:O15"/>
    <mergeCell ref="G25:I25"/>
    <mergeCell ref="AW25:AX25"/>
    <mergeCell ref="M6:T6"/>
    <mergeCell ref="Y6:AF6"/>
    <mergeCell ref="D17:X17"/>
    <mergeCell ref="AG16:BA16"/>
    <mergeCell ref="AL10:AP10"/>
    <mergeCell ref="AE17:AF17"/>
    <mergeCell ref="U10:V10"/>
    <mergeCell ref="O24:AD24"/>
    <mergeCell ref="D19:X19"/>
    <mergeCell ref="Y18:Z18"/>
    <mergeCell ref="Y19:Z19"/>
    <mergeCell ref="D16:X16"/>
    <mergeCell ref="B25:C25"/>
    <mergeCell ref="O25:AD25"/>
    <mergeCell ref="B18:C18"/>
    <mergeCell ref="B19:C19"/>
    <mergeCell ref="B17:C17"/>
    <mergeCell ref="B24:C24"/>
    <mergeCell ref="AF25:AV25"/>
    <mergeCell ref="J25:N25"/>
    <mergeCell ref="D25:F25"/>
    <mergeCell ref="G23:I23"/>
    <mergeCell ref="D23:F23"/>
    <mergeCell ref="AG17:BA17"/>
    <mergeCell ref="D18:X18"/>
    <mergeCell ref="O23:AV23"/>
    <mergeCell ref="Y17:Z17"/>
    <mergeCell ref="AE19:AF19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30:C30"/>
    <mergeCell ref="B31:C31"/>
    <mergeCell ref="B32:C32"/>
    <mergeCell ref="B33:C33"/>
    <mergeCell ref="D30:F30"/>
    <mergeCell ref="D32:F32"/>
    <mergeCell ref="D31:F31"/>
    <mergeCell ref="D33:F33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F33:AV33"/>
    <mergeCell ref="AW33:AX33"/>
    <mergeCell ref="J32:N32"/>
    <mergeCell ref="O32:AD32"/>
    <mergeCell ref="AF32:AV32"/>
    <mergeCell ref="AW32:AX32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B35:C35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E49:F49"/>
    <mergeCell ref="B54:BC54"/>
    <mergeCell ref="E43:F43"/>
    <mergeCell ref="AH49:AJ49"/>
    <mergeCell ref="G49:AD49"/>
    <mergeCell ref="AP47:AR47"/>
    <mergeCell ref="E45:S45"/>
    <mergeCell ref="T45:AD45"/>
    <mergeCell ref="AP46:AR46"/>
    <mergeCell ref="B53:BC53"/>
    <mergeCell ref="E42:F42"/>
    <mergeCell ref="E41:F41"/>
    <mergeCell ref="AH47:AJ47"/>
    <mergeCell ref="AH48:AJ48"/>
    <mergeCell ref="G48:AD48"/>
    <mergeCell ref="E46:F46"/>
    <mergeCell ref="AE48:AG48"/>
    <mergeCell ref="AH43:AJ43"/>
    <mergeCell ref="AE43:AG43"/>
    <mergeCell ref="AE45:AG45"/>
    <mergeCell ref="AP49:AR49"/>
    <mergeCell ref="AE49:AG49"/>
    <mergeCell ref="AN49:AO49"/>
    <mergeCell ref="AP43:AR43"/>
    <mergeCell ref="J35:N35"/>
    <mergeCell ref="O35:AD35"/>
    <mergeCell ref="AF35:AV35"/>
    <mergeCell ref="AN41:AO41"/>
    <mergeCell ref="AP48:AR48"/>
    <mergeCell ref="AP42:AR42"/>
    <mergeCell ref="E47:F47"/>
    <mergeCell ref="G47:AD47"/>
    <mergeCell ref="E48:F48"/>
    <mergeCell ref="A2:AP2"/>
    <mergeCell ref="A3:AP3"/>
    <mergeCell ref="A4:AP4"/>
    <mergeCell ref="AE40:AG40"/>
    <mergeCell ref="AH40:AJ40"/>
    <mergeCell ref="AE47:AG47"/>
    <mergeCell ref="AK40:AL40"/>
    <mergeCell ref="E40:F40"/>
    <mergeCell ref="AH39:AJ39"/>
    <mergeCell ref="AK39:AO39"/>
    <mergeCell ref="AP39:AR39"/>
    <mergeCell ref="G42:AD42"/>
    <mergeCell ref="AN42:AO42"/>
    <mergeCell ref="AE39:AG39"/>
    <mergeCell ref="AH41:AJ41"/>
    <mergeCell ref="AK41:AL41"/>
    <mergeCell ref="AP40:AR40"/>
    <mergeCell ref="AN40:AO40"/>
    <mergeCell ref="AN43:AO43"/>
    <mergeCell ref="AE41:AG41"/>
    <mergeCell ref="G40:AD40"/>
    <mergeCell ref="AH45:AJ45"/>
    <mergeCell ref="AK45:AO45"/>
    <mergeCell ref="AE42:AG42"/>
    <mergeCell ref="AH42:AJ42"/>
    <mergeCell ref="AK42:AL42"/>
    <mergeCell ref="AW61:BA61"/>
    <mergeCell ref="BB61:BC61"/>
    <mergeCell ref="BB66:BC67"/>
    <mergeCell ref="AP45:AR45"/>
    <mergeCell ref="G46:AD46"/>
    <mergeCell ref="AP41:AR41"/>
    <mergeCell ref="G43:AD43"/>
    <mergeCell ref="AN48:AO48"/>
    <mergeCell ref="AE46:AG46"/>
    <mergeCell ref="AH46:AJ46"/>
    <mergeCell ref="AK47:AL47"/>
    <mergeCell ref="AN47:AO47"/>
    <mergeCell ref="AK46:AL46"/>
    <mergeCell ref="AN46:AO46"/>
    <mergeCell ref="AK48:AL48"/>
    <mergeCell ref="AK49:AL49"/>
    <mergeCell ref="AW36:AX36"/>
    <mergeCell ref="AZ36:BA36"/>
    <mergeCell ref="B69:C69"/>
    <mergeCell ref="D69:I69"/>
    <mergeCell ref="J69:N69"/>
    <mergeCell ref="O69:AV69"/>
    <mergeCell ref="AW69:BA69"/>
    <mergeCell ref="AK43:AL43"/>
    <mergeCell ref="AZ66:BA67"/>
    <mergeCell ref="G41:AD41"/>
    <mergeCell ref="B70:C71"/>
    <mergeCell ref="D70:I71"/>
    <mergeCell ref="J70:N71"/>
    <mergeCell ref="O70:AD70"/>
    <mergeCell ref="AF70:AV70"/>
    <mergeCell ref="AW70:AX71"/>
    <mergeCell ref="AW65:BA65"/>
    <mergeCell ref="O67:AD67"/>
    <mergeCell ref="AF67:AV67"/>
    <mergeCell ref="BB70:BC71"/>
    <mergeCell ref="O71:AD71"/>
    <mergeCell ref="AF71:AV71"/>
    <mergeCell ref="BB69:BC69"/>
    <mergeCell ref="BB65:BC65"/>
    <mergeCell ref="AY66:AY67"/>
    <mergeCell ref="AF66:AV66"/>
    <mergeCell ref="AW66:AX67"/>
    <mergeCell ref="J65:N65"/>
    <mergeCell ref="B65:C65"/>
    <mergeCell ref="D65:I65"/>
    <mergeCell ref="B66:C67"/>
    <mergeCell ref="D66:I67"/>
    <mergeCell ref="J66:N67"/>
    <mergeCell ref="O66:AD66"/>
    <mergeCell ref="O65:AV6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Michael Fröba</cp:lastModifiedBy>
  <cp:lastPrinted>2018-12-13T15:32:14Z</cp:lastPrinted>
  <dcterms:created xsi:type="dcterms:W3CDTF">2002-02-21T07:48:38Z</dcterms:created>
  <dcterms:modified xsi:type="dcterms:W3CDTF">2019-01-01T13:31:58Z</dcterms:modified>
  <cp:category/>
  <cp:version/>
  <cp:contentType/>
  <cp:contentStatus/>
</cp:coreProperties>
</file>